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 faire Vorsorge\"/>
    </mc:Choice>
  </mc:AlternateContent>
  <xr:revisionPtr revIDLastSave="0" documentId="13_ncr:1_{0A1CB1B5-897A-4B79-9AD9-6ACDAE8B663A}" xr6:coauthVersionLast="38" xr6:coauthVersionMax="38" xr10:uidLastSave="{00000000-0000-0000-0000-000000000000}"/>
  <bookViews>
    <workbookView xWindow="0" yWindow="0" windowWidth="28800" windowHeight="11832" xr2:uid="{00000000-000D-0000-FFFF-FFFF00000000}"/>
  </bookViews>
  <sheets>
    <sheet name="Normal" sheetId="1" r:id="rId1"/>
    <sheet name="1-2 Ertrag" sheetId="4" state="hidden" r:id="rId2"/>
    <sheet name="Tabelle2" sheetId="2" r:id="rId3"/>
    <sheet name="Tabelle3" sheetId="3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H7" i="1"/>
  <c r="F51" i="1"/>
  <c r="F7" i="1" s="1"/>
  <c r="G51" i="1"/>
  <c r="G7" i="1" s="1"/>
  <c r="H51" i="1"/>
  <c r="B10" i="1" l="1"/>
  <c r="N52" i="4" l="1"/>
  <c r="M5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Q7" i="4"/>
  <c r="K8" i="4" s="1"/>
  <c r="K7" i="4"/>
  <c r="F7" i="4"/>
  <c r="F8" i="4" s="1"/>
  <c r="G8" i="4" s="1"/>
  <c r="D7" i="4"/>
  <c r="E7" i="4" s="1"/>
  <c r="B7" i="4"/>
  <c r="B8" i="4" s="1"/>
  <c r="C8" i="4" s="1"/>
  <c r="A7" i="4"/>
  <c r="Q6" i="4"/>
  <c r="L6" i="4"/>
  <c r="K6" i="4"/>
  <c r="J6" i="4"/>
  <c r="C10" i="1"/>
  <c r="E10" i="1"/>
  <c r="G7" i="4" l="1"/>
  <c r="O6" i="4"/>
  <c r="I7" i="4" s="1"/>
  <c r="L7" i="4" s="1"/>
  <c r="C7" i="4"/>
  <c r="Q8" i="4"/>
  <c r="D8" i="4"/>
  <c r="B9" i="4"/>
  <c r="F9" i="4"/>
  <c r="K10" i="1"/>
  <c r="D10" i="1" s="1"/>
  <c r="I10" i="1" l="1"/>
  <c r="B11" i="1" s="1"/>
  <c r="C11" i="1" s="1"/>
  <c r="J7" i="4"/>
  <c r="P6" i="4"/>
  <c r="Q9" i="4"/>
  <c r="K9" i="4"/>
  <c r="B10" i="4"/>
  <c r="C9" i="4"/>
  <c r="F10" i="4"/>
  <c r="G9" i="4"/>
  <c r="D9" i="4"/>
  <c r="E8" i="4"/>
  <c r="K11" i="1"/>
  <c r="D11" i="1" s="1"/>
  <c r="O7" i="4" l="1"/>
  <c r="J10" i="1"/>
  <c r="I8" i="4"/>
  <c r="P7" i="4"/>
  <c r="G10" i="4"/>
  <c r="F11" i="4"/>
  <c r="Q10" i="4"/>
  <c r="K10" i="4"/>
  <c r="C10" i="4"/>
  <c r="B11" i="4"/>
  <c r="E9" i="4"/>
  <c r="D10" i="4"/>
  <c r="E11" i="1"/>
  <c r="K12" i="1"/>
  <c r="D12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4" i="1" s="1"/>
  <c r="A55" i="1" s="1"/>
  <c r="A56" i="1" s="1"/>
  <c r="A57" i="1" s="1"/>
  <c r="A58" i="1" s="1"/>
  <c r="I11" i="1" l="1"/>
  <c r="B12" i="1" s="1"/>
  <c r="C12" i="1" s="1"/>
  <c r="L8" i="4"/>
  <c r="J8" i="4"/>
  <c r="B12" i="4"/>
  <c r="C11" i="4"/>
  <c r="Q11" i="4"/>
  <c r="K11" i="4"/>
  <c r="D11" i="4"/>
  <c r="E10" i="4"/>
  <c r="G11" i="4"/>
  <c r="F12" i="4"/>
  <c r="K13" i="1"/>
  <c r="D13" i="1" s="1"/>
  <c r="O8" i="4" l="1"/>
  <c r="C12" i="4"/>
  <c r="B13" i="4"/>
  <c r="E11" i="4"/>
  <c r="D12" i="4"/>
  <c r="K12" i="4"/>
  <c r="Q12" i="4"/>
  <c r="G12" i="4"/>
  <c r="F13" i="4"/>
  <c r="E12" i="1"/>
  <c r="J11" i="1"/>
  <c r="K14" i="1"/>
  <c r="D14" i="1" s="1"/>
  <c r="I12" i="1" l="1"/>
  <c r="B13" i="1" s="1"/>
  <c r="I9" i="4"/>
  <c r="P8" i="4"/>
  <c r="C13" i="4"/>
  <c r="B14" i="4"/>
  <c r="K13" i="4"/>
  <c r="Q13" i="4"/>
  <c r="D13" i="4"/>
  <c r="E12" i="4"/>
  <c r="F14" i="4"/>
  <c r="G13" i="4"/>
  <c r="K15" i="1"/>
  <c r="D15" i="1" s="1"/>
  <c r="C13" i="1" l="1"/>
  <c r="J9" i="4"/>
  <c r="L9" i="4"/>
  <c r="G14" i="4"/>
  <c r="F15" i="4"/>
  <c r="E13" i="4"/>
  <c r="D14" i="4"/>
  <c r="C14" i="4"/>
  <c r="B15" i="4"/>
  <c r="Q14" i="4"/>
  <c r="K14" i="4"/>
  <c r="E13" i="1"/>
  <c r="J12" i="1"/>
  <c r="K16" i="1"/>
  <c r="D16" i="1" s="1"/>
  <c r="I13" i="1" l="1"/>
  <c r="B14" i="1" s="1"/>
  <c r="O9" i="4"/>
  <c r="P9" i="4" s="1"/>
  <c r="I10" i="4"/>
  <c r="Q15" i="4"/>
  <c r="K15" i="4"/>
  <c r="E14" i="4"/>
  <c r="D15" i="4"/>
  <c r="G15" i="4"/>
  <c r="F16" i="4"/>
  <c r="B16" i="4"/>
  <c r="C15" i="4"/>
  <c r="K17" i="1"/>
  <c r="D17" i="1" s="1"/>
  <c r="C14" i="1" l="1"/>
  <c r="E14" i="1"/>
  <c r="J13" i="1"/>
  <c r="L10" i="4"/>
  <c r="J10" i="4"/>
  <c r="E15" i="4"/>
  <c r="D16" i="4"/>
  <c r="K16" i="4"/>
  <c r="Q16" i="4"/>
  <c r="C16" i="4"/>
  <c r="B17" i="4"/>
  <c r="G16" i="4"/>
  <c r="F17" i="4"/>
  <c r="K18" i="1"/>
  <c r="D18" i="1" s="1"/>
  <c r="O10" i="4" l="1"/>
  <c r="I11" i="4" s="1"/>
  <c r="J11" i="4" s="1"/>
  <c r="I14" i="1"/>
  <c r="L11" i="4"/>
  <c r="O11" i="4" s="1"/>
  <c r="I12" i="4" s="1"/>
  <c r="L12" i="4" s="1"/>
  <c r="P10" i="4"/>
  <c r="P11" i="4" s="1"/>
  <c r="C17" i="4"/>
  <c r="B18" i="4"/>
  <c r="K17" i="4"/>
  <c r="Q17" i="4"/>
  <c r="D17" i="4"/>
  <c r="E16" i="4"/>
  <c r="F18" i="4"/>
  <c r="G17" i="4"/>
  <c r="K19" i="1"/>
  <c r="D19" i="1" s="1"/>
  <c r="J12" i="4" l="1"/>
  <c r="O12" i="4" s="1"/>
  <c r="B15" i="1"/>
  <c r="J14" i="1"/>
  <c r="G18" i="4"/>
  <c r="F19" i="4"/>
  <c r="B19" i="4"/>
  <c r="C18" i="4"/>
  <c r="Q18" i="4"/>
  <c r="K18" i="4"/>
  <c r="E17" i="4"/>
  <c r="D18" i="4"/>
  <c r="K20" i="1"/>
  <c r="D20" i="1" s="1"/>
  <c r="P12" i="4" l="1"/>
  <c r="I13" i="4"/>
  <c r="L13" i="4" s="1"/>
  <c r="C15" i="1"/>
  <c r="E15" i="1"/>
  <c r="J13" i="4"/>
  <c r="C19" i="4"/>
  <c r="B20" i="4"/>
  <c r="K19" i="4"/>
  <c r="Q19" i="4"/>
  <c r="G19" i="4"/>
  <c r="F20" i="4"/>
  <c r="E18" i="4"/>
  <c r="D19" i="4"/>
  <c r="K21" i="1"/>
  <c r="D21" i="1" s="1"/>
  <c r="I15" i="1" l="1"/>
  <c r="B16" i="1" s="1"/>
  <c r="O13" i="4"/>
  <c r="K20" i="4"/>
  <c r="Q20" i="4"/>
  <c r="C20" i="4"/>
  <c r="B21" i="4"/>
  <c r="D20" i="4"/>
  <c r="E19" i="4"/>
  <c r="F21" i="4"/>
  <c r="G20" i="4"/>
  <c r="K22" i="1"/>
  <c r="D22" i="1" s="1"/>
  <c r="C16" i="1" l="1"/>
  <c r="J15" i="1"/>
  <c r="E16" i="1"/>
  <c r="P13" i="4"/>
  <c r="I14" i="4"/>
  <c r="E20" i="4"/>
  <c r="D21" i="4"/>
  <c r="G21" i="4"/>
  <c r="F22" i="4"/>
  <c r="Q21" i="4"/>
  <c r="K21" i="4"/>
  <c r="C21" i="4"/>
  <c r="B22" i="4"/>
  <c r="K23" i="1"/>
  <c r="D23" i="1" s="1"/>
  <c r="I16" i="1" l="1"/>
  <c r="B17" i="1" s="1"/>
  <c r="E17" i="1" s="1"/>
  <c r="L14" i="4"/>
  <c r="J14" i="4"/>
  <c r="G22" i="4"/>
  <c r="F23" i="4"/>
  <c r="E21" i="4"/>
  <c r="D22" i="4"/>
  <c r="B23" i="4"/>
  <c r="C22" i="4"/>
  <c r="Q22" i="4"/>
  <c r="K22" i="4"/>
  <c r="K24" i="1"/>
  <c r="D24" i="1" s="1"/>
  <c r="J16" i="1" l="1"/>
  <c r="C17" i="1"/>
  <c r="I17" i="1" s="1"/>
  <c r="B18" i="1" s="1"/>
  <c r="O14" i="4"/>
  <c r="P14" i="4" s="1"/>
  <c r="I15" i="4"/>
  <c r="K23" i="4"/>
  <c r="Q23" i="4"/>
  <c r="C23" i="4"/>
  <c r="B24" i="4"/>
  <c r="E22" i="4"/>
  <c r="D23" i="4"/>
  <c r="G23" i="4"/>
  <c r="F24" i="4"/>
  <c r="K25" i="1"/>
  <c r="D25" i="1" s="1"/>
  <c r="E18" i="1" l="1"/>
  <c r="J17" i="1"/>
  <c r="J15" i="4"/>
  <c r="L15" i="4"/>
  <c r="F25" i="4"/>
  <c r="G24" i="4"/>
  <c r="D24" i="4"/>
  <c r="E23" i="4"/>
  <c r="C24" i="4"/>
  <c r="B25" i="4"/>
  <c r="K24" i="4"/>
  <c r="Q24" i="4"/>
  <c r="K26" i="1"/>
  <c r="D26" i="1" s="1"/>
  <c r="C18" i="1" l="1"/>
  <c r="I18" i="1" s="1"/>
  <c r="B19" i="1" s="1"/>
  <c r="O15" i="4"/>
  <c r="C25" i="4"/>
  <c r="B26" i="4"/>
  <c r="E24" i="4"/>
  <c r="D25" i="4"/>
  <c r="Q25" i="4"/>
  <c r="K25" i="4"/>
  <c r="G25" i="4"/>
  <c r="F26" i="4"/>
  <c r="K27" i="1"/>
  <c r="D27" i="1" s="1"/>
  <c r="E19" i="1" l="1"/>
  <c r="J18" i="1"/>
  <c r="P15" i="4"/>
  <c r="I16" i="4"/>
  <c r="B27" i="4"/>
  <c r="C26" i="4"/>
  <c r="E25" i="4"/>
  <c r="D26" i="4"/>
  <c r="G26" i="4"/>
  <c r="F27" i="4"/>
  <c r="Q26" i="4"/>
  <c r="K26" i="4"/>
  <c r="K28" i="1"/>
  <c r="D29" i="1" l="1"/>
  <c r="D28" i="1"/>
  <c r="C19" i="1"/>
  <c r="I19" i="1" s="1"/>
  <c r="B20" i="1" s="1"/>
  <c r="L16" i="4"/>
  <c r="J16" i="4"/>
  <c r="E26" i="4"/>
  <c r="D27" i="4"/>
  <c r="K27" i="4"/>
  <c r="Q27" i="4"/>
  <c r="C27" i="4"/>
  <c r="B28" i="4"/>
  <c r="G27" i="4"/>
  <c r="F28" i="4"/>
  <c r="K29" i="1"/>
  <c r="D30" i="1" s="1"/>
  <c r="C20" i="1" l="1"/>
  <c r="O16" i="4"/>
  <c r="K28" i="4"/>
  <c r="Q28" i="4"/>
  <c r="D28" i="4"/>
  <c r="E27" i="4"/>
  <c r="F29" i="4"/>
  <c r="G28" i="4"/>
  <c r="C28" i="4"/>
  <c r="B29" i="4"/>
  <c r="K30" i="1"/>
  <c r="D31" i="1" s="1"/>
  <c r="E20" i="1" l="1"/>
  <c r="I20" i="1" s="1"/>
  <c r="B21" i="1" s="1"/>
  <c r="J19" i="1"/>
  <c r="I17" i="4"/>
  <c r="P16" i="4"/>
  <c r="C29" i="4"/>
  <c r="B30" i="4"/>
  <c r="E28" i="4"/>
  <c r="D29" i="4"/>
  <c r="Q29" i="4"/>
  <c r="K29" i="4"/>
  <c r="G29" i="4"/>
  <c r="F30" i="4"/>
  <c r="K31" i="1"/>
  <c r="D32" i="1" s="1"/>
  <c r="C21" i="1" l="1"/>
  <c r="L17" i="4"/>
  <c r="J17" i="4"/>
  <c r="O17" i="4" s="1"/>
  <c r="I18" i="4" s="1"/>
  <c r="G30" i="4"/>
  <c r="F31" i="4"/>
  <c r="Q30" i="4"/>
  <c r="K30" i="4"/>
  <c r="B31" i="4"/>
  <c r="C30" i="4"/>
  <c r="E29" i="4"/>
  <c r="D30" i="4"/>
  <c r="K32" i="1"/>
  <c r="D33" i="1" s="1"/>
  <c r="J20" i="1"/>
  <c r="P17" i="4" l="1"/>
  <c r="J18" i="4"/>
  <c r="L18" i="4"/>
  <c r="K31" i="4"/>
  <c r="Q31" i="4"/>
  <c r="C31" i="4"/>
  <c r="B32" i="4"/>
  <c r="E30" i="4"/>
  <c r="D31" i="4"/>
  <c r="G31" i="4"/>
  <c r="F32" i="4"/>
  <c r="E21" i="1"/>
  <c r="I21" i="1" s="1"/>
  <c r="K33" i="1"/>
  <c r="D34" i="1" s="1"/>
  <c r="B22" i="1" l="1"/>
  <c r="C22" i="1" s="1"/>
  <c r="O18" i="4"/>
  <c r="I19" i="4" s="1"/>
  <c r="J19" i="4"/>
  <c r="L19" i="4"/>
  <c r="F33" i="4"/>
  <c r="G32" i="4"/>
  <c r="C32" i="4"/>
  <c r="B33" i="4"/>
  <c r="K32" i="4"/>
  <c r="Q32" i="4"/>
  <c r="D32" i="4"/>
  <c r="E31" i="4"/>
  <c r="K34" i="1"/>
  <c r="D35" i="1" s="1"/>
  <c r="P18" i="4" l="1"/>
  <c r="E22" i="1"/>
  <c r="I22" i="1" s="1"/>
  <c r="B23" i="1" s="1"/>
  <c r="J21" i="1"/>
  <c r="O19" i="4"/>
  <c r="Q33" i="4"/>
  <c r="K33" i="4"/>
  <c r="C33" i="4"/>
  <c r="B34" i="4"/>
  <c r="E32" i="4"/>
  <c r="D33" i="4"/>
  <c r="G33" i="4"/>
  <c r="F34" i="4"/>
  <c r="K35" i="1"/>
  <c r="D36" i="1" s="1"/>
  <c r="C23" i="1" l="1"/>
  <c r="P19" i="4"/>
  <c r="I20" i="4"/>
  <c r="B35" i="4"/>
  <c r="C34" i="4"/>
  <c r="G34" i="4"/>
  <c r="F35" i="4"/>
  <c r="E33" i="4"/>
  <c r="D34" i="4"/>
  <c r="Q34" i="4"/>
  <c r="K34" i="4"/>
  <c r="K36" i="1"/>
  <c r="D37" i="1" s="1"/>
  <c r="J22" i="1"/>
  <c r="E23" i="1" l="1"/>
  <c r="I23" i="1" s="1"/>
  <c r="L20" i="4"/>
  <c r="J20" i="4"/>
  <c r="E34" i="4"/>
  <c r="D35" i="4"/>
  <c r="G35" i="4"/>
  <c r="F36" i="4"/>
  <c r="C35" i="4"/>
  <c r="B36" i="4"/>
  <c r="K35" i="4"/>
  <c r="Q35" i="4"/>
  <c r="K37" i="1"/>
  <c r="D38" i="1" s="1"/>
  <c r="B24" i="1" l="1"/>
  <c r="O20" i="4"/>
  <c r="F37" i="4"/>
  <c r="G36" i="4"/>
  <c r="D36" i="4"/>
  <c r="E35" i="4"/>
  <c r="K36" i="4"/>
  <c r="Q36" i="4"/>
  <c r="C36" i="4"/>
  <c r="B37" i="4"/>
  <c r="K38" i="1"/>
  <c r="D39" i="1" s="1"/>
  <c r="J23" i="1"/>
  <c r="E24" i="1" l="1"/>
  <c r="C24" i="1"/>
  <c r="P20" i="4"/>
  <c r="I21" i="4"/>
  <c r="Q37" i="4"/>
  <c r="K37" i="4"/>
  <c r="E36" i="4"/>
  <c r="D37" i="4"/>
  <c r="C37" i="4"/>
  <c r="B38" i="4"/>
  <c r="G37" i="4"/>
  <c r="F38" i="4"/>
  <c r="K39" i="1"/>
  <c r="D40" i="1" s="1"/>
  <c r="I24" i="1" l="1"/>
  <c r="B25" i="1" s="1"/>
  <c r="J21" i="4"/>
  <c r="L21" i="4"/>
  <c r="G38" i="4"/>
  <c r="F39" i="4"/>
  <c r="B39" i="4"/>
  <c r="C38" i="4"/>
  <c r="E37" i="4"/>
  <c r="D38" i="4"/>
  <c r="Q38" i="4"/>
  <c r="K38" i="4"/>
  <c r="K40" i="1"/>
  <c r="D41" i="1" s="1"/>
  <c r="J24" i="1" l="1"/>
  <c r="E25" i="1"/>
  <c r="C25" i="1"/>
  <c r="O21" i="4"/>
  <c r="P21" i="4" s="1"/>
  <c r="C39" i="4"/>
  <c r="B40" i="4"/>
  <c r="G39" i="4"/>
  <c r="F40" i="4"/>
  <c r="K39" i="4"/>
  <c r="Q39" i="4"/>
  <c r="E38" i="4"/>
  <c r="D39" i="4"/>
  <c r="K41" i="1"/>
  <c r="D42" i="1" s="1"/>
  <c r="I22" i="4" l="1"/>
  <c r="I25" i="1"/>
  <c r="B26" i="1" s="1"/>
  <c r="C26" i="1" s="1"/>
  <c r="J22" i="4"/>
  <c r="L22" i="4"/>
  <c r="F41" i="4"/>
  <c r="G40" i="4"/>
  <c r="K40" i="4"/>
  <c r="Q40" i="4"/>
  <c r="C40" i="4"/>
  <c r="B41" i="4"/>
  <c r="D40" i="4"/>
  <c r="E39" i="4"/>
  <c r="K42" i="1"/>
  <c r="D43" i="1" s="1"/>
  <c r="J25" i="1" l="1"/>
  <c r="E26" i="1"/>
  <c r="I26" i="1" s="1"/>
  <c r="B27" i="1" s="1"/>
  <c r="O22" i="4"/>
  <c r="C41" i="4"/>
  <c r="B42" i="4"/>
  <c r="Q41" i="4"/>
  <c r="K41" i="4"/>
  <c r="E40" i="4"/>
  <c r="D41" i="4"/>
  <c r="G41" i="4"/>
  <c r="F42" i="4"/>
  <c r="K43" i="1"/>
  <c r="C27" i="1" l="1"/>
  <c r="E27" i="1"/>
  <c r="P22" i="4"/>
  <c r="I23" i="4"/>
  <c r="Q42" i="4"/>
  <c r="K42" i="4"/>
  <c r="G42" i="4"/>
  <c r="F43" i="4"/>
  <c r="B43" i="4"/>
  <c r="C42" i="4"/>
  <c r="E41" i="4"/>
  <c r="D42" i="4"/>
  <c r="D44" i="1"/>
  <c r="K44" i="1"/>
  <c r="J26" i="1"/>
  <c r="I27" i="1" l="1"/>
  <c r="B28" i="1" s="1"/>
  <c r="C28" i="1" s="1"/>
  <c r="L23" i="4"/>
  <c r="J23" i="4"/>
  <c r="C43" i="4"/>
  <c r="B44" i="4"/>
  <c r="G43" i="4"/>
  <c r="F44" i="4"/>
  <c r="K43" i="4"/>
  <c r="Q43" i="4"/>
  <c r="E42" i="4"/>
  <c r="D43" i="4"/>
  <c r="D45" i="1"/>
  <c r="K45" i="1"/>
  <c r="O23" i="4" l="1"/>
  <c r="D44" i="4"/>
  <c r="E43" i="4"/>
  <c r="F45" i="4"/>
  <c r="G44" i="4"/>
  <c r="C44" i="4"/>
  <c r="B45" i="4"/>
  <c r="K44" i="4"/>
  <c r="Q44" i="4"/>
  <c r="J27" i="1"/>
  <c r="K46" i="1"/>
  <c r="D46" i="1"/>
  <c r="E28" i="1"/>
  <c r="I28" i="1" s="1"/>
  <c r="B29" i="1" s="1"/>
  <c r="C29" i="1" l="1"/>
  <c r="P23" i="4"/>
  <c r="I24" i="4"/>
  <c r="C45" i="4"/>
  <c r="B46" i="4"/>
  <c r="Q45" i="4"/>
  <c r="K45" i="4"/>
  <c r="G45" i="4"/>
  <c r="F46" i="4"/>
  <c r="E44" i="4"/>
  <c r="D45" i="4"/>
  <c r="E29" i="1"/>
  <c r="D47" i="1"/>
  <c r="K47" i="1"/>
  <c r="I29" i="1" l="1"/>
  <c r="B30" i="1" s="1"/>
  <c r="C30" i="1" s="1"/>
  <c r="L24" i="4"/>
  <c r="J24" i="4"/>
  <c r="Q46" i="4"/>
  <c r="K46" i="4"/>
  <c r="B47" i="4"/>
  <c r="C46" i="4"/>
  <c r="E45" i="4"/>
  <c r="D46" i="4"/>
  <c r="G46" i="4"/>
  <c r="F47" i="4"/>
  <c r="J28" i="1"/>
  <c r="K48" i="1"/>
  <c r="D48" i="1"/>
  <c r="E30" i="1" l="1"/>
  <c r="I30" i="1" s="1"/>
  <c r="B31" i="1" s="1"/>
  <c r="O24" i="4"/>
  <c r="E46" i="4"/>
  <c r="D47" i="4"/>
  <c r="C47" i="4"/>
  <c r="B48" i="4"/>
  <c r="G47" i="4"/>
  <c r="F48" i="4"/>
  <c r="K47" i="4"/>
  <c r="Q47" i="4"/>
  <c r="K49" i="1"/>
  <c r="D49" i="1"/>
  <c r="D51" i="1" s="1"/>
  <c r="D7" i="1" s="1"/>
  <c r="J29" i="1" l="1"/>
  <c r="D54" i="1"/>
  <c r="K54" i="1"/>
  <c r="P24" i="4"/>
  <c r="I25" i="4"/>
  <c r="D48" i="4"/>
  <c r="E47" i="4"/>
  <c r="K48" i="4"/>
  <c r="Q48" i="4"/>
  <c r="F49" i="4"/>
  <c r="G48" i="4"/>
  <c r="C48" i="4"/>
  <c r="B49" i="4"/>
  <c r="C31" i="1" l="1"/>
  <c r="K55" i="1"/>
  <c r="D55" i="1"/>
  <c r="L25" i="4"/>
  <c r="J25" i="4"/>
  <c r="C49" i="4"/>
  <c r="B50" i="4"/>
  <c r="C50" i="4" s="1"/>
  <c r="G49" i="4"/>
  <c r="F50" i="4"/>
  <c r="G50" i="4" s="1"/>
  <c r="Q49" i="4"/>
  <c r="K49" i="4"/>
  <c r="E48" i="4"/>
  <c r="D49" i="4"/>
  <c r="J30" i="1"/>
  <c r="E31" i="1" l="1"/>
  <c r="I31" i="1" s="1"/>
  <c r="K56" i="1"/>
  <c r="D56" i="1"/>
  <c r="O25" i="4"/>
  <c r="Q50" i="4"/>
  <c r="K50" i="4"/>
  <c r="K52" i="4" s="1"/>
  <c r="E49" i="4"/>
  <c r="D50" i="4"/>
  <c r="E50" i="4" s="1"/>
  <c r="B32" i="1" l="1"/>
  <c r="D57" i="1"/>
  <c r="K57" i="1"/>
  <c r="P25" i="4"/>
  <c r="I26" i="4"/>
  <c r="J31" i="1"/>
  <c r="C32" i="1" l="1"/>
  <c r="E32" i="1"/>
  <c r="D58" i="1"/>
  <c r="K58" i="1"/>
  <c r="J26" i="4"/>
  <c r="L26" i="4"/>
  <c r="I32" i="1" l="1"/>
  <c r="B33" i="1" s="1"/>
  <c r="O26" i="4"/>
  <c r="J32" i="1" l="1"/>
  <c r="C33" i="1"/>
  <c r="E33" i="1"/>
  <c r="I27" i="4"/>
  <c r="P26" i="4"/>
  <c r="I33" i="1" l="1"/>
  <c r="B34" i="1" s="1"/>
  <c r="L27" i="4"/>
  <c r="J27" i="4"/>
  <c r="J33" i="1" l="1"/>
  <c r="C34" i="1"/>
  <c r="E34" i="1"/>
  <c r="O27" i="4"/>
  <c r="I34" i="1" l="1"/>
  <c r="B35" i="1" s="1"/>
  <c r="P27" i="4"/>
  <c r="I28" i="4"/>
  <c r="J34" i="1" l="1"/>
  <c r="C35" i="1"/>
  <c r="E35" i="1"/>
  <c r="J28" i="4"/>
  <c r="L28" i="4"/>
  <c r="I35" i="1" l="1"/>
  <c r="B36" i="1" s="1"/>
  <c r="O28" i="4"/>
  <c r="P28" i="4" s="1"/>
  <c r="I29" i="4"/>
  <c r="J35" i="1" l="1"/>
  <c r="C36" i="1"/>
  <c r="E36" i="1"/>
  <c r="L29" i="4"/>
  <c r="J29" i="4"/>
  <c r="I36" i="1" l="1"/>
  <c r="B37" i="1" s="1"/>
  <c r="O29" i="4"/>
  <c r="J36" i="1" l="1"/>
  <c r="P29" i="4"/>
  <c r="I30" i="4"/>
  <c r="C37" i="1" l="1"/>
  <c r="E37" i="1"/>
  <c r="J30" i="4"/>
  <c r="L30" i="4"/>
  <c r="I37" i="1" l="1"/>
  <c r="B38" i="1" s="1"/>
  <c r="O30" i="4"/>
  <c r="I31" i="4" s="1"/>
  <c r="L31" i="4" s="1"/>
  <c r="J31" i="4" l="1"/>
  <c r="O31" i="4" s="1"/>
  <c r="P30" i="4"/>
  <c r="J37" i="1"/>
  <c r="C38" i="1" l="1"/>
  <c r="E38" i="1"/>
  <c r="P31" i="4"/>
  <c r="I32" i="4"/>
  <c r="I38" i="1" l="1"/>
  <c r="B39" i="1" s="1"/>
  <c r="L32" i="4"/>
  <c r="J32" i="4"/>
  <c r="O32" i="4" s="1"/>
  <c r="P32" i="4" s="1"/>
  <c r="J38" i="1" l="1"/>
  <c r="I33" i="4"/>
  <c r="L33" i="4" s="1"/>
  <c r="J33" i="4" l="1"/>
  <c r="O33" i="4" s="1"/>
  <c r="P33" i="4" s="1"/>
  <c r="C39" i="1"/>
  <c r="E39" i="1"/>
  <c r="I34" i="4" l="1"/>
  <c r="I39" i="1"/>
  <c r="B40" i="1" s="1"/>
  <c r="L34" i="4"/>
  <c r="J34" i="4"/>
  <c r="O34" i="4" s="1"/>
  <c r="P34" i="4" s="1"/>
  <c r="J39" i="1" l="1"/>
  <c r="I35" i="4"/>
  <c r="C40" i="1" l="1"/>
  <c r="E40" i="1"/>
  <c r="L35" i="4"/>
  <c r="J35" i="4"/>
  <c r="O35" i="4" s="1"/>
  <c r="P35" i="4" s="1"/>
  <c r="I40" i="1" l="1"/>
  <c r="I36" i="4"/>
  <c r="J36" i="4"/>
  <c r="L36" i="4"/>
  <c r="J40" i="1" l="1"/>
  <c r="B41" i="1"/>
  <c r="O36" i="4"/>
  <c r="C41" i="1" l="1"/>
  <c r="E41" i="1"/>
  <c r="P36" i="4"/>
  <c r="I37" i="4"/>
  <c r="I41" i="1" l="1"/>
  <c r="B42" i="1" s="1"/>
  <c r="J37" i="4"/>
  <c r="L37" i="4"/>
  <c r="J41" i="1" l="1"/>
  <c r="O37" i="4"/>
  <c r="C42" i="1" l="1"/>
  <c r="E42" i="1"/>
  <c r="I38" i="4"/>
  <c r="P37" i="4"/>
  <c r="I42" i="1" l="1"/>
  <c r="B43" i="1" s="1"/>
  <c r="L38" i="4"/>
  <c r="J38" i="4"/>
  <c r="O38" i="4" l="1"/>
  <c r="P38" i="4" s="1"/>
  <c r="J42" i="1"/>
  <c r="I39" i="4"/>
  <c r="C43" i="1" l="1"/>
  <c r="E43" i="1"/>
  <c r="L39" i="4"/>
  <c r="J39" i="4"/>
  <c r="O39" i="4" s="1"/>
  <c r="P39" i="4" s="1"/>
  <c r="I43" i="1" l="1"/>
  <c r="B44" i="1" s="1"/>
  <c r="I40" i="4"/>
  <c r="J40" i="4" s="1"/>
  <c r="L40" i="4"/>
  <c r="J43" i="1" l="1"/>
  <c r="O40" i="4"/>
  <c r="C44" i="1" l="1"/>
  <c r="E44" i="1"/>
  <c r="I41" i="4"/>
  <c r="P40" i="4"/>
  <c r="I44" i="1" l="1"/>
  <c r="L41" i="4"/>
  <c r="J41" i="4"/>
  <c r="O41" i="4" s="1"/>
  <c r="I42" i="4" s="1"/>
  <c r="J44" i="1" l="1"/>
  <c r="B45" i="1"/>
  <c r="C45" i="1" s="1"/>
  <c r="J42" i="4"/>
  <c r="L42" i="4"/>
  <c r="P41" i="4"/>
  <c r="E45" i="1" l="1"/>
  <c r="I45" i="1" s="1"/>
  <c r="J45" i="1" s="1"/>
  <c r="O42" i="4"/>
  <c r="I43" i="4" s="1"/>
  <c r="B46" i="1" l="1"/>
  <c r="J43" i="4"/>
  <c r="L43" i="4"/>
  <c r="P42" i="4"/>
  <c r="C46" i="1" l="1"/>
  <c r="E46" i="1"/>
  <c r="O43" i="4"/>
  <c r="I44" i="4" s="1"/>
  <c r="I46" i="1" l="1"/>
  <c r="B47" i="1" s="1"/>
  <c r="L44" i="4"/>
  <c r="J44" i="4"/>
  <c r="O44" i="4" s="1"/>
  <c r="I45" i="4" s="1"/>
  <c r="P43" i="4"/>
  <c r="J46" i="1" l="1"/>
  <c r="P44" i="4"/>
  <c r="J45" i="4"/>
  <c r="L45" i="4"/>
  <c r="C47" i="1" l="1"/>
  <c r="E47" i="1"/>
  <c r="O45" i="4"/>
  <c r="I47" i="1" l="1"/>
  <c r="B48" i="1" s="1"/>
  <c r="I46" i="4"/>
  <c r="P45" i="4"/>
  <c r="J47" i="1" l="1"/>
  <c r="L46" i="4"/>
  <c r="J46" i="4"/>
  <c r="O46" i="4" s="1"/>
  <c r="I47" i="4" s="1"/>
  <c r="C48" i="1" l="1"/>
  <c r="E48" i="1"/>
  <c r="L47" i="4"/>
  <c r="J47" i="4"/>
  <c r="O47" i="4" s="1"/>
  <c r="I48" i="4" s="1"/>
  <c r="P46" i="4"/>
  <c r="I48" i="1" l="1"/>
  <c r="B49" i="1" s="1"/>
  <c r="P47" i="4"/>
  <c r="L48" i="4"/>
  <c r="J48" i="4"/>
  <c r="O48" i="4" s="1"/>
  <c r="I49" i="4" s="1"/>
  <c r="J48" i="1" l="1"/>
  <c r="P48" i="4"/>
  <c r="L49" i="4"/>
  <c r="J49" i="4"/>
  <c r="O49" i="4" s="1"/>
  <c r="I50" i="4" s="1"/>
  <c r="C49" i="1" l="1"/>
  <c r="C51" i="1" s="1"/>
  <c r="E49" i="1"/>
  <c r="E51" i="1" s="1"/>
  <c r="E7" i="1" s="1"/>
  <c r="L50" i="4"/>
  <c r="L52" i="4" s="1"/>
  <c r="J50" i="4"/>
  <c r="P49" i="4"/>
  <c r="O50" i="4" l="1"/>
  <c r="J52" i="4"/>
  <c r="C7" i="1"/>
  <c r="B51" i="1"/>
  <c r="B7" i="1" s="1"/>
  <c r="I49" i="1"/>
  <c r="B54" i="1" s="1"/>
  <c r="P50" i="4"/>
  <c r="J49" i="1" l="1"/>
  <c r="C54" i="1" l="1"/>
  <c r="E54" i="1"/>
  <c r="H54" i="1"/>
  <c r="H5" i="1" s="1"/>
  <c r="I54" i="1" l="1"/>
  <c r="B55" i="1" s="1"/>
  <c r="J54" i="1" l="1"/>
  <c r="E55" i="1" l="1"/>
  <c r="H55" i="1"/>
  <c r="C55" i="1"/>
  <c r="I55" i="1" l="1"/>
  <c r="B56" i="1" s="1"/>
  <c r="J55" i="1" l="1"/>
  <c r="H56" i="1" l="1"/>
  <c r="E56" i="1"/>
  <c r="C56" i="1"/>
  <c r="I56" i="1" l="1"/>
  <c r="B57" i="1" s="1"/>
  <c r="J56" i="1" l="1"/>
  <c r="C57" i="1" l="1"/>
  <c r="E57" i="1"/>
  <c r="H57" i="1"/>
  <c r="I57" i="1" l="1"/>
  <c r="B58" i="1" s="1"/>
  <c r="J57" i="1" l="1"/>
  <c r="H58" i="1" l="1"/>
  <c r="C58" i="1"/>
  <c r="E58" i="1"/>
  <c r="I58" i="1" l="1"/>
  <c r="J58" i="1" s="1"/>
</calcChain>
</file>

<file path=xl/sharedStrings.xml><?xml version="1.0" encoding="utf-8"?>
<sst xmlns="http://schemas.openxmlformats.org/spreadsheetml/2006/main" count="41" uniqueCount="29">
  <si>
    <t xml:space="preserve">Jahr </t>
  </si>
  <si>
    <t>Fonds 5%</t>
  </si>
  <si>
    <t>Reserve</t>
  </si>
  <si>
    <t>Fonds 4%</t>
  </si>
  <si>
    <t>Fonds 3%</t>
  </si>
  <si>
    <t>5Mrd Zuw</t>
  </si>
  <si>
    <t>Fonds zu netto 5% verzinst</t>
  </si>
  <si>
    <t>Zuweisung AHV Fond</t>
  </si>
  <si>
    <t>Amortisation</t>
  </si>
  <si>
    <t>Reserve kumuliert</t>
  </si>
  <si>
    <t>Darlehens schuld</t>
  </si>
  <si>
    <t>ZU/Abnahme Reserve</t>
  </si>
  <si>
    <t>Total</t>
  </si>
  <si>
    <t>Ertrag X %</t>
  </si>
  <si>
    <t>Finanzierungskosten Y %</t>
  </si>
  <si>
    <t>X: Ertrag Netto %</t>
  </si>
  <si>
    <t>Y: Finanzierungskosten</t>
  </si>
  <si>
    <t>Z: Verwaltung %</t>
  </si>
  <si>
    <t>Verwaltung Z  %</t>
  </si>
  <si>
    <t>End/Gesamt 
Total</t>
  </si>
  <si>
    <t>Neu-investitionen</t>
  </si>
  <si>
    <t>Ab</t>
  </si>
  <si>
    <t>Investiertes Bruttokapital  brutto zu  X% verzinst</t>
  </si>
  <si>
    <t>Bruttoertrag X%</t>
  </si>
  <si>
    <t>Verwaltungs-Kosten  Z %</t>
  </si>
  <si>
    <t>Eingaben:</t>
  </si>
  <si>
    <t xml:space="preserve">alle Beträge in Milliarden CHF </t>
  </si>
  <si>
    <t>Mia. jährlich nach  40 jahren</t>
  </si>
  <si>
    <t>Demografie-Fonds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</si>
</sst>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164" fontId="4" fillId="3" borderId="0" xfId="0" applyNumberFormat="1" applyFont="1" applyFill="1"/>
    <xf numFmtId="0" fontId="3" fillId="3" borderId="0" xfId="0" applyFont="1" applyFill="1"/>
    <xf numFmtId="164" fontId="1" fillId="0" borderId="0" xfId="0" applyNumberFormat="1" applyFont="1" applyFill="1"/>
    <xf numFmtId="0" fontId="1" fillId="0" borderId="0" xfId="0" applyFont="1" applyFill="1"/>
    <xf numFmtId="164" fontId="1" fillId="4" borderId="0" xfId="0" applyNumberFormat="1" applyFont="1" applyFill="1"/>
    <xf numFmtId="2" fontId="1" fillId="4" borderId="0" xfId="0" applyNumberFormat="1" applyFont="1" applyFill="1"/>
    <xf numFmtId="164" fontId="1" fillId="2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0" fontId="5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showRowColHeaders="0" tabSelected="1" zoomScaleNormal="100" workbookViewId="0">
      <selection sqref="A1:D1"/>
    </sheetView>
  </sheetViews>
  <sheetFormatPr baseColWidth="10" defaultRowHeight="14.4" x14ac:dyDescent="0.3"/>
  <cols>
    <col min="1" max="1" width="16.33203125" style="3" customWidth="1"/>
    <col min="2" max="2" width="17.109375" style="1" customWidth="1"/>
    <col min="3" max="3" width="14.88671875" style="1" customWidth="1"/>
    <col min="4" max="4" width="13.44140625" style="1" customWidth="1"/>
    <col min="5" max="5" width="12.44140625" style="1" customWidth="1"/>
    <col min="6" max="6" width="13" style="1" customWidth="1"/>
    <col min="7" max="7" width="14.33203125" style="1" customWidth="1"/>
    <col min="8" max="8" width="11.44140625" style="1"/>
    <col min="9" max="9" width="14.6640625" customWidth="1"/>
  </cols>
  <sheetData>
    <row r="1" spans="1:11" ht="30" customHeight="1" x14ac:dyDescent="0.3">
      <c r="A1" s="26" t="s">
        <v>28</v>
      </c>
      <c r="B1" s="26"/>
      <c r="C1" s="26"/>
      <c r="D1" s="26"/>
    </row>
    <row r="3" spans="1:11" s="3" customFormat="1" ht="45.75" customHeight="1" x14ac:dyDescent="0.3">
      <c r="B3" s="4" t="s">
        <v>22</v>
      </c>
      <c r="C3" s="4" t="s">
        <v>23</v>
      </c>
      <c r="D3" s="4" t="s">
        <v>14</v>
      </c>
      <c r="E3" s="4" t="s">
        <v>24</v>
      </c>
      <c r="F3" s="4" t="s">
        <v>20</v>
      </c>
      <c r="G3" s="4" t="s">
        <v>8</v>
      </c>
      <c r="H3" s="4" t="s">
        <v>7</v>
      </c>
      <c r="I3" s="3" t="s">
        <v>11</v>
      </c>
      <c r="J3" s="3" t="s">
        <v>9</v>
      </c>
      <c r="K3" s="3" t="s">
        <v>10</v>
      </c>
    </row>
    <row r="4" spans="1:11" s="21" customFormat="1" ht="15.6" x14ac:dyDescent="0.3">
      <c r="A4" s="25" t="s">
        <v>25</v>
      </c>
      <c r="B4" s="22" t="s">
        <v>15</v>
      </c>
      <c r="C4" s="23">
        <v>4</v>
      </c>
      <c r="D4" s="20"/>
      <c r="E4" s="20"/>
      <c r="F4" s="20"/>
      <c r="G4" s="20"/>
      <c r="H4" s="20"/>
    </row>
    <row r="5" spans="1:11" s="21" customFormat="1" ht="15.6" x14ac:dyDescent="0.3">
      <c r="A5" s="25"/>
      <c r="B5" s="22" t="s">
        <v>16</v>
      </c>
      <c r="C5" s="23">
        <v>1</v>
      </c>
      <c r="D5" s="20"/>
      <c r="E5" s="20"/>
      <c r="F5" s="20"/>
      <c r="G5" s="20"/>
      <c r="H5" s="20">
        <f>H54</f>
        <v>15.397771970088161</v>
      </c>
      <c r="I5" s="21" t="s">
        <v>27</v>
      </c>
    </row>
    <row r="6" spans="1:11" s="21" customFormat="1" ht="15.6" x14ac:dyDescent="0.3">
      <c r="A6" s="25"/>
      <c r="B6" s="22" t="s">
        <v>17</v>
      </c>
      <c r="C6" s="23">
        <v>0.2</v>
      </c>
      <c r="D6" s="20"/>
      <c r="E6" s="20"/>
      <c r="F6" s="20"/>
      <c r="G6" s="20"/>
      <c r="H6" s="20"/>
    </row>
    <row r="7" spans="1:11" s="15" customFormat="1" ht="31.2" x14ac:dyDescent="0.3">
      <c r="A7" s="24" t="str">
        <f>A51</f>
        <v>End/Gesamt 
Total</v>
      </c>
      <c r="B7" s="24">
        <f>B51</f>
        <v>405.20452552863577</v>
      </c>
      <c r="C7" s="24">
        <f>C51</f>
        <v>604.42581634593239</v>
      </c>
      <c r="D7" s="24">
        <f t="shared" ref="D7:H7" si="0">D51</f>
        <v>106.5</v>
      </c>
      <c r="E7" s="24">
        <f t="shared" si="0"/>
        <v>30.221290817296616</v>
      </c>
      <c r="F7" s="24">
        <f t="shared" si="0"/>
        <v>300</v>
      </c>
      <c r="G7" s="24">
        <f t="shared" si="0"/>
        <v>300</v>
      </c>
      <c r="H7" s="24">
        <f t="shared" si="0"/>
        <v>62.5</v>
      </c>
    </row>
    <row r="8" spans="1:11" s="6" customFormat="1" ht="31.2" x14ac:dyDescent="0.3">
      <c r="A8" s="15" t="s">
        <v>26</v>
      </c>
      <c r="B8" s="7"/>
      <c r="C8" s="7"/>
      <c r="D8" s="7"/>
      <c r="E8" s="7"/>
      <c r="F8" s="7"/>
      <c r="G8" s="7"/>
      <c r="H8" s="7"/>
    </row>
    <row r="9" spans="1:11" s="6" customFormat="1" ht="15.6" x14ac:dyDescent="0.3">
      <c r="A9" s="15">
        <v>0</v>
      </c>
      <c r="B9" s="7">
        <v>0</v>
      </c>
      <c r="C9" s="7"/>
      <c r="D9" s="7"/>
      <c r="E9" s="7"/>
      <c r="F9" s="7"/>
      <c r="G9" s="7"/>
      <c r="H9" s="7"/>
      <c r="I9" s="6">
        <v>0</v>
      </c>
      <c r="J9" s="6">
        <v>0</v>
      </c>
      <c r="K9" s="6">
        <v>300</v>
      </c>
    </row>
    <row r="10" spans="1:11" ht="15.6" x14ac:dyDescent="0.3">
      <c r="A10" s="16">
        <v>1</v>
      </c>
      <c r="B10" s="13">
        <f>F10</f>
        <v>30</v>
      </c>
      <c r="C10" s="13">
        <f>B10/100*$C$4</f>
        <v>1.2</v>
      </c>
      <c r="D10" s="13">
        <f>K10/100*$C$5</f>
        <v>3</v>
      </c>
      <c r="E10" s="13">
        <f t="shared" ref="E10:E58" si="1">B10/100*$C$6</f>
        <v>0.06</v>
      </c>
      <c r="F10" s="13">
        <v>30</v>
      </c>
      <c r="G10" s="13">
        <v>0</v>
      </c>
      <c r="H10" s="13">
        <v>0</v>
      </c>
      <c r="I10" s="13">
        <f>C10-D10-E10-H10</f>
        <v>-1.86</v>
      </c>
      <c r="J10" s="13">
        <f>J9+I10</f>
        <v>-1.86</v>
      </c>
      <c r="K10" s="13">
        <f>K9-G10</f>
        <v>300</v>
      </c>
    </row>
    <row r="11" spans="1:11" ht="15.6" x14ac:dyDescent="0.3">
      <c r="A11" s="16">
        <f>A10+1</f>
        <v>2</v>
      </c>
      <c r="B11" s="13">
        <f>B10+I10-G11+F11</f>
        <v>58.14</v>
      </c>
      <c r="C11" s="13">
        <f t="shared" ref="C11:C49" si="2">B11/100*$C$4</f>
        <v>2.3256000000000001</v>
      </c>
      <c r="D11" s="13">
        <f t="shared" ref="D11:D28" si="3">K11/100*$C$5</f>
        <v>3</v>
      </c>
      <c r="E11" s="13">
        <f t="shared" si="1"/>
        <v>0.11628000000000001</v>
      </c>
      <c r="F11" s="13">
        <v>30</v>
      </c>
      <c r="G11" s="13">
        <v>0</v>
      </c>
      <c r="H11" s="13">
        <v>0</v>
      </c>
      <c r="I11" s="13">
        <f t="shared" ref="I11:I49" si="4">C11-D11-E11-H11</f>
        <v>-0.79067999999999994</v>
      </c>
      <c r="J11" s="13">
        <f>J10+I11</f>
        <v>-2.6506799999999999</v>
      </c>
      <c r="K11" s="13">
        <f t="shared" ref="K11:K58" si="5">K10-G11</f>
        <v>300</v>
      </c>
    </row>
    <row r="12" spans="1:11" ht="15.6" x14ac:dyDescent="0.3">
      <c r="A12" s="16">
        <f t="shared" ref="A12:A58" si="6">A11+1</f>
        <v>3</v>
      </c>
      <c r="B12" s="13">
        <f t="shared" ref="B12:B19" si="7">B11+I11-G12+F12</f>
        <v>87.349320000000006</v>
      </c>
      <c r="C12" s="13">
        <f t="shared" si="2"/>
        <v>3.4939728000000003</v>
      </c>
      <c r="D12" s="13">
        <f t="shared" si="3"/>
        <v>3</v>
      </c>
      <c r="E12" s="13">
        <f t="shared" si="1"/>
        <v>0.17469864000000002</v>
      </c>
      <c r="F12" s="13">
        <v>30</v>
      </c>
      <c r="G12" s="13">
        <v>0</v>
      </c>
      <c r="H12" s="13">
        <v>0</v>
      </c>
      <c r="I12" s="13">
        <f t="shared" si="4"/>
        <v>0.31927416000000031</v>
      </c>
      <c r="J12" s="13">
        <f t="shared" ref="J12:J58" si="8">J11+I12</f>
        <v>-2.3314058399999995</v>
      </c>
      <c r="K12" s="13">
        <f t="shared" si="5"/>
        <v>300</v>
      </c>
    </row>
    <row r="13" spans="1:11" ht="15.6" x14ac:dyDescent="0.3">
      <c r="A13" s="16">
        <f t="shared" si="6"/>
        <v>4</v>
      </c>
      <c r="B13" s="13">
        <f t="shared" si="7"/>
        <v>117.66859416000001</v>
      </c>
      <c r="C13" s="13">
        <f t="shared" si="2"/>
        <v>4.7067437664000007</v>
      </c>
      <c r="D13" s="13">
        <f t="shared" si="3"/>
        <v>3</v>
      </c>
      <c r="E13" s="13">
        <f t="shared" si="1"/>
        <v>0.23533718832000006</v>
      </c>
      <c r="F13" s="13">
        <v>30</v>
      </c>
      <c r="G13" s="13">
        <v>0</v>
      </c>
      <c r="H13" s="13">
        <v>0</v>
      </c>
      <c r="I13" s="13">
        <f t="shared" si="4"/>
        <v>1.4714065780800007</v>
      </c>
      <c r="J13" s="13">
        <f t="shared" si="8"/>
        <v>-0.85999926191999876</v>
      </c>
      <c r="K13" s="13">
        <f t="shared" si="5"/>
        <v>300</v>
      </c>
    </row>
    <row r="14" spans="1:11" ht="15.6" x14ac:dyDescent="0.3">
      <c r="A14" s="16">
        <f t="shared" si="6"/>
        <v>5</v>
      </c>
      <c r="B14" s="13">
        <f t="shared" si="7"/>
        <v>149.14000073808</v>
      </c>
      <c r="C14" s="13">
        <f t="shared" si="2"/>
        <v>5.9656000295232001</v>
      </c>
      <c r="D14" s="13">
        <f t="shared" si="3"/>
        <v>3</v>
      </c>
      <c r="E14" s="13">
        <f t="shared" si="1"/>
        <v>0.29828000147616002</v>
      </c>
      <c r="F14" s="13">
        <v>30</v>
      </c>
      <c r="G14" s="13">
        <v>0</v>
      </c>
      <c r="H14" s="13">
        <v>0</v>
      </c>
      <c r="I14" s="13">
        <f t="shared" si="4"/>
        <v>2.6673200280470399</v>
      </c>
      <c r="J14" s="13">
        <f t="shared" si="8"/>
        <v>1.8073207661270412</v>
      </c>
      <c r="K14" s="13">
        <f t="shared" si="5"/>
        <v>300</v>
      </c>
    </row>
    <row r="15" spans="1:11" ht="15.6" x14ac:dyDescent="0.3">
      <c r="A15" s="16">
        <f t="shared" si="6"/>
        <v>6</v>
      </c>
      <c r="B15" s="13">
        <f t="shared" si="7"/>
        <v>181.80732076612705</v>
      </c>
      <c r="C15" s="13">
        <f t="shared" si="2"/>
        <v>7.2722928306450818</v>
      </c>
      <c r="D15" s="13">
        <f t="shared" si="3"/>
        <v>3</v>
      </c>
      <c r="E15" s="13">
        <f t="shared" si="1"/>
        <v>0.36361464153225409</v>
      </c>
      <c r="F15" s="13">
        <v>30</v>
      </c>
      <c r="G15" s="13">
        <v>0</v>
      </c>
      <c r="H15" s="13">
        <v>0</v>
      </c>
      <c r="I15" s="13">
        <f t="shared" si="4"/>
        <v>3.9086781891128277</v>
      </c>
      <c r="J15" s="13">
        <f t="shared" si="8"/>
        <v>5.7159989552398685</v>
      </c>
      <c r="K15" s="13">
        <f t="shared" si="5"/>
        <v>300</v>
      </c>
    </row>
    <row r="16" spans="1:11" ht="15.6" x14ac:dyDescent="0.3">
      <c r="A16" s="16">
        <f t="shared" si="6"/>
        <v>7</v>
      </c>
      <c r="B16" s="13">
        <f t="shared" si="7"/>
        <v>215.71599895523988</v>
      </c>
      <c r="C16" s="13">
        <f t="shared" si="2"/>
        <v>8.628639958209595</v>
      </c>
      <c r="D16" s="13">
        <f t="shared" si="3"/>
        <v>3</v>
      </c>
      <c r="E16" s="13">
        <f t="shared" si="1"/>
        <v>0.43143199791047976</v>
      </c>
      <c r="F16" s="13">
        <v>30</v>
      </c>
      <c r="G16" s="13">
        <v>0</v>
      </c>
      <c r="H16" s="13">
        <v>0</v>
      </c>
      <c r="I16" s="13">
        <f t="shared" si="4"/>
        <v>5.1972079602991155</v>
      </c>
      <c r="J16" s="13">
        <f t="shared" si="8"/>
        <v>10.913206915538984</v>
      </c>
      <c r="K16" s="13">
        <f t="shared" si="5"/>
        <v>300</v>
      </c>
    </row>
    <row r="17" spans="1:11" ht="15.6" x14ac:dyDescent="0.3">
      <c r="A17" s="16">
        <f t="shared" si="6"/>
        <v>8</v>
      </c>
      <c r="B17" s="13">
        <f t="shared" si="7"/>
        <v>250.91320691553901</v>
      </c>
      <c r="C17" s="13">
        <f t="shared" si="2"/>
        <v>10.03652827662156</v>
      </c>
      <c r="D17" s="13">
        <f t="shared" si="3"/>
        <v>3</v>
      </c>
      <c r="E17" s="13">
        <f t="shared" si="1"/>
        <v>0.50182641383107807</v>
      </c>
      <c r="F17" s="13">
        <v>30</v>
      </c>
      <c r="G17" s="13">
        <v>0</v>
      </c>
      <c r="H17" s="13">
        <v>0</v>
      </c>
      <c r="I17" s="13">
        <f t="shared" si="4"/>
        <v>6.5347018627904818</v>
      </c>
      <c r="J17" s="13">
        <f t="shared" si="8"/>
        <v>17.447908778329467</v>
      </c>
      <c r="K17" s="13">
        <f t="shared" si="5"/>
        <v>300</v>
      </c>
    </row>
    <row r="18" spans="1:11" ht="15.6" x14ac:dyDescent="0.3">
      <c r="A18" s="16">
        <f t="shared" si="6"/>
        <v>9</v>
      </c>
      <c r="B18" s="13">
        <f t="shared" si="7"/>
        <v>287.44790877832946</v>
      </c>
      <c r="C18" s="13">
        <f t="shared" si="2"/>
        <v>11.497916351133178</v>
      </c>
      <c r="D18" s="13">
        <f t="shared" si="3"/>
        <v>3</v>
      </c>
      <c r="E18" s="13">
        <f t="shared" si="1"/>
        <v>0.57489581755665886</v>
      </c>
      <c r="F18" s="13">
        <v>30</v>
      </c>
      <c r="G18" s="13">
        <v>0</v>
      </c>
      <c r="H18" s="13">
        <v>0</v>
      </c>
      <c r="I18" s="13">
        <f t="shared" si="4"/>
        <v>7.9230205335765191</v>
      </c>
      <c r="J18" s="13">
        <f t="shared" si="8"/>
        <v>25.370929311905986</v>
      </c>
      <c r="K18" s="13">
        <f t="shared" si="5"/>
        <v>300</v>
      </c>
    </row>
    <row r="19" spans="1:11" ht="15.6" x14ac:dyDescent="0.3">
      <c r="A19" s="16">
        <f t="shared" si="6"/>
        <v>10</v>
      </c>
      <c r="B19" s="13">
        <f t="shared" si="7"/>
        <v>325.37092931190597</v>
      </c>
      <c r="C19" s="13">
        <f t="shared" si="2"/>
        <v>13.01483717247624</v>
      </c>
      <c r="D19" s="13">
        <f t="shared" si="3"/>
        <v>3</v>
      </c>
      <c r="E19" s="13">
        <f t="shared" si="1"/>
        <v>0.65074185862381206</v>
      </c>
      <c r="F19" s="13">
        <v>30</v>
      </c>
      <c r="G19" s="13">
        <v>0</v>
      </c>
      <c r="H19" s="13">
        <v>0</v>
      </c>
      <c r="I19" s="13">
        <f t="shared" si="4"/>
        <v>9.3640953138524274</v>
      </c>
      <c r="J19" s="13">
        <f t="shared" si="8"/>
        <v>34.735024625758413</v>
      </c>
      <c r="K19" s="13">
        <f t="shared" si="5"/>
        <v>300</v>
      </c>
    </row>
    <row r="20" spans="1:11" ht="15.6" x14ac:dyDescent="0.3">
      <c r="A20" s="16">
        <f t="shared" si="6"/>
        <v>11</v>
      </c>
      <c r="B20" s="13">
        <f t="shared" ref="B20:B58" si="9">B19+I19-G20</f>
        <v>334.7350246257584</v>
      </c>
      <c r="C20" s="13">
        <f t="shared" si="2"/>
        <v>13.389400985030337</v>
      </c>
      <c r="D20" s="13">
        <f t="shared" si="3"/>
        <v>3</v>
      </c>
      <c r="E20" s="13">
        <f t="shared" si="1"/>
        <v>0.66947004925151687</v>
      </c>
      <c r="F20" s="13"/>
      <c r="G20" s="13">
        <v>0</v>
      </c>
      <c r="H20" s="13">
        <v>0</v>
      </c>
      <c r="I20" s="13">
        <f t="shared" si="4"/>
        <v>9.7199309357788195</v>
      </c>
      <c r="J20" s="13">
        <f t="shared" si="8"/>
        <v>44.454955561537233</v>
      </c>
      <c r="K20" s="13">
        <f t="shared" si="5"/>
        <v>300</v>
      </c>
    </row>
    <row r="21" spans="1:11" ht="15.6" x14ac:dyDescent="0.3">
      <c r="A21" s="16">
        <f t="shared" si="6"/>
        <v>12</v>
      </c>
      <c r="B21" s="13">
        <f t="shared" si="9"/>
        <v>344.45495556153719</v>
      </c>
      <c r="C21" s="13">
        <f t="shared" si="2"/>
        <v>13.778198222461487</v>
      </c>
      <c r="D21" s="13">
        <f t="shared" si="3"/>
        <v>3</v>
      </c>
      <c r="E21" s="13">
        <f t="shared" si="1"/>
        <v>0.68890991112307443</v>
      </c>
      <c r="F21" s="13"/>
      <c r="G21" s="13">
        <v>0</v>
      </c>
      <c r="H21" s="13">
        <v>0</v>
      </c>
      <c r="I21" s="13">
        <f t="shared" si="4"/>
        <v>10.089288311338413</v>
      </c>
      <c r="J21" s="13">
        <f t="shared" si="8"/>
        <v>54.544243872875647</v>
      </c>
      <c r="K21" s="13">
        <f t="shared" si="5"/>
        <v>300</v>
      </c>
    </row>
    <row r="22" spans="1:11" ht="15.6" x14ac:dyDescent="0.3">
      <c r="A22" s="16">
        <f t="shared" si="6"/>
        <v>13</v>
      </c>
      <c r="B22" s="13">
        <f t="shared" si="9"/>
        <v>354.5442438728756</v>
      </c>
      <c r="C22" s="13">
        <f t="shared" si="2"/>
        <v>14.181769754915024</v>
      </c>
      <c r="D22" s="13">
        <f t="shared" si="3"/>
        <v>3</v>
      </c>
      <c r="E22" s="13">
        <f t="shared" si="1"/>
        <v>0.70908848774575128</v>
      </c>
      <c r="F22" s="13"/>
      <c r="G22" s="13">
        <v>0</v>
      </c>
      <c r="H22" s="13">
        <v>0</v>
      </c>
      <c r="I22" s="13">
        <f t="shared" si="4"/>
        <v>10.472681267169273</v>
      </c>
      <c r="J22" s="13">
        <f t="shared" si="8"/>
        <v>65.016925140044918</v>
      </c>
      <c r="K22" s="13">
        <f t="shared" si="5"/>
        <v>300</v>
      </c>
    </row>
    <row r="23" spans="1:11" ht="15.6" x14ac:dyDescent="0.3">
      <c r="A23" s="16">
        <f t="shared" si="6"/>
        <v>14</v>
      </c>
      <c r="B23" s="13">
        <f t="shared" si="9"/>
        <v>365.01692514004486</v>
      </c>
      <c r="C23" s="13">
        <f t="shared" si="2"/>
        <v>14.600677005601794</v>
      </c>
      <c r="D23" s="13">
        <f t="shared" si="3"/>
        <v>3</v>
      </c>
      <c r="E23" s="13">
        <f t="shared" si="1"/>
        <v>0.73003385028008971</v>
      </c>
      <c r="F23" s="13"/>
      <c r="G23" s="13">
        <v>0</v>
      </c>
      <c r="H23" s="13">
        <v>0</v>
      </c>
      <c r="I23" s="13">
        <f t="shared" si="4"/>
        <v>10.870643155321703</v>
      </c>
      <c r="J23" s="13">
        <f t="shared" si="8"/>
        <v>75.88756829536662</v>
      </c>
      <c r="K23" s="13">
        <f t="shared" si="5"/>
        <v>300</v>
      </c>
    </row>
    <row r="24" spans="1:11" ht="15.6" x14ac:dyDescent="0.3">
      <c r="A24" s="16">
        <f t="shared" si="6"/>
        <v>15</v>
      </c>
      <c r="B24" s="13">
        <f t="shared" si="9"/>
        <v>375.88756829536658</v>
      </c>
      <c r="C24" s="13">
        <f t="shared" si="2"/>
        <v>15.035502731814663</v>
      </c>
      <c r="D24" s="13">
        <f t="shared" si="3"/>
        <v>3</v>
      </c>
      <c r="E24" s="13">
        <f t="shared" si="1"/>
        <v>0.75177513659073325</v>
      </c>
      <c r="F24" s="13"/>
      <c r="G24" s="13">
        <v>0</v>
      </c>
      <c r="H24" s="13">
        <v>0</v>
      </c>
      <c r="I24" s="13">
        <f t="shared" si="4"/>
        <v>11.28372759522393</v>
      </c>
      <c r="J24" s="13">
        <f t="shared" si="8"/>
        <v>87.171295890590557</v>
      </c>
      <c r="K24" s="13">
        <f t="shared" si="5"/>
        <v>300</v>
      </c>
    </row>
    <row r="25" spans="1:11" ht="15.6" x14ac:dyDescent="0.3">
      <c r="A25" s="16">
        <f t="shared" si="6"/>
        <v>16</v>
      </c>
      <c r="B25" s="13">
        <f t="shared" si="9"/>
        <v>387.1712958905905</v>
      </c>
      <c r="C25" s="13">
        <f t="shared" si="2"/>
        <v>15.48685183562362</v>
      </c>
      <c r="D25" s="13">
        <f t="shared" si="3"/>
        <v>3</v>
      </c>
      <c r="E25" s="13">
        <f t="shared" si="1"/>
        <v>0.77434259178118103</v>
      </c>
      <c r="F25" s="13"/>
      <c r="G25" s="13">
        <v>0</v>
      </c>
      <c r="H25" s="13">
        <v>2.5</v>
      </c>
      <c r="I25" s="13">
        <f t="shared" si="4"/>
        <v>9.2125092438424385</v>
      </c>
      <c r="J25" s="13">
        <f t="shared" si="8"/>
        <v>96.38380513443299</v>
      </c>
      <c r="K25" s="13">
        <f t="shared" si="5"/>
        <v>300</v>
      </c>
    </row>
    <row r="26" spans="1:11" ht="15.6" x14ac:dyDescent="0.3">
      <c r="A26" s="16">
        <f t="shared" si="6"/>
        <v>17</v>
      </c>
      <c r="B26" s="13">
        <f t="shared" si="9"/>
        <v>396.38380513443292</v>
      </c>
      <c r="C26" s="13">
        <f t="shared" si="2"/>
        <v>15.855352205377317</v>
      </c>
      <c r="D26" s="13">
        <f t="shared" si="3"/>
        <v>3</v>
      </c>
      <c r="E26" s="13">
        <f t="shared" si="1"/>
        <v>0.79276761026886589</v>
      </c>
      <c r="F26" s="13"/>
      <c r="G26" s="13">
        <v>0</v>
      </c>
      <c r="H26" s="13">
        <v>2.5</v>
      </c>
      <c r="I26" s="13">
        <f t="shared" si="4"/>
        <v>9.5625845951084507</v>
      </c>
      <c r="J26" s="13">
        <f t="shared" si="8"/>
        <v>105.94638972954144</v>
      </c>
      <c r="K26" s="13">
        <f t="shared" si="5"/>
        <v>300</v>
      </c>
    </row>
    <row r="27" spans="1:11" ht="15.6" x14ac:dyDescent="0.3">
      <c r="A27" s="16">
        <f t="shared" si="6"/>
        <v>18</v>
      </c>
      <c r="B27" s="13">
        <f t="shared" si="9"/>
        <v>405.94638972954135</v>
      </c>
      <c r="C27" s="13">
        <f t="shared" si="2"/>
        <v>16.237855589181653</v>
      </c>
      <c r="D27" s="13">
        <f t="shared" si="3"/>
        <v>3</v>
      </c>
      <c r="E27" s="13">
        <f t="shared" si="1"/>
        <v>0.81189277945908267</v>
      </c>
      <c r="F27" s="13"/>
      <c r="G27" s="13">
        <v>0</v>
      </c>
      <c r="H27" s="13">
        <v>2.5</v>
      </c>
      <c r="I27" s="13">
        <f t="shared" si="4"/>
        <v>9.9259628097225701</v>
      </c>
      <c r="J27" s="13">
        <f t="shared" si="8"/>
        <v>115.872352539264</v>
      </c>
      <c r="K27" s="13">
        <f t="shared" si="5"/>
        <v>300</v>
      </c>
    </row>
    <row r="28" spans="1:11" ht="15.6" x14ac:dyDescent="0.3">
      <c r="A28" s="16">
        <f t="shared" si="6"/>
        <v>19</v>
      </c>
      <c r="B28" s="13">
        <f t="shared" si="9"/>
        <v>415.87235253926394</v>
      </c>
      <c r="C28" s="13">
        <f t="shared" si="2"/>
        <v>16.634894101570559</v>
      </c>
      <c r="D28" s="13">
        <f t="shared" si="3"/>
        <v>3</v>
      </c>
      <c r="E28" s="13">
        <f t="shared" si="1"/>
        <v>0.83174470507852805</v>
      </c>
      <c r="F28" s="13"/>
      <c r="G28" s="13">
        <v>0</v>
      </c>
      <c r="H28" s="13">
        <v>2.5</v>
      </c>
      <c r="I28" s="13">
        <f t="shared" si="4"/>
        <v>10.303149396492032</v>
      </c>
      <c r="J28" s="13">
        <f t="shared" si="8"/>
        <v>126.17550193575603</v>
      </c>
      <c r="K28" s="13">
        <f t="shared" si="5"/>
        <v>300</v>
      </c>
    </row>
    <row r="29" spans="1:11" ht="15.6" x14ac:dyDescent="0.3">
      <c r="A29" s="16">
        <f t="shared" si="6"/>
        <v>20</v>
      </c>
      <c r="B29" s="13">
        <f t="shared" si="9"/>
        <v>426.17550193575596</v>
      </c>
      <c r="C29" s="13">
        <f t="shared" si="2"/>
        <v>17.04702007743024</v>
      </c>
      <c r="D29" s="13">
        <f t="shared" ref="D29:D58" si="10">K28/100*$C$5</f>
        <v>3</v>
      </c>
      <c r="E29" s="13">
        <f t="shared" si="1"/>
        <v>0.85235100387151208</v>
      </c>
      <c r="F29" s="13"/>
      <c r="G29" s="13">
        <v>0</v>
      </c>
      <c r="H29" s="13">
        <v>2.5</v>
      </c>
      <c r="I29" s="13">
        <f t="shared" si="4"/>
        <v>10.694669073558728</v>
      </c>
      <c r="J29" s="13">
        <f t="shared" si="8"/>
        <v>136.87017100931476</v>
      </c>
      <c r="K29" s="13">
        <f t="shared" si="5"/>
        <v>300</v>
      </c>
    </row>
    <row r="30" spans="1:11" ht="15.6" x14ac:dyDescent="0.3">
      <c r="A30" s="16">
        <f t="shared" si="6"/>
        <v>21</v>
      </c>
      <c r="B30" s="13">
        <f t="shared" si="9"/>
        <v>436.87017100931467</v>
      </c>
      <c r="C30" s="13">
        <f t="shared" si="2"/>
        <v>17.474806840372587</v>
      </c>
      <c r="D30" s="13">
        <f t="shared" si="10"/>
        <v>3</v>
      </c>
      <c r="E30" s="13">
        <f t="shared" si="1"/>
        <v>0.87374034201862938</v>
      </c>
      <c r="F30" s="13"/>
      <c r="G30" s="13">
        <v>0</v>
      </c>
      <c r="H30" s="13">
        <v>2.5</v>
      </c>
      <c r="I30" s="13">
        <f t="shared" si="4"/>
        <v>11.101066498353957</v>
      </c>
      <c r="J30" s="13">
        <f t="shared" si="8"/>
        <v>147.97123750766872</v>
      </c>
      <c r="K30" s="13">
        <f t="shared" si="5"/>
        <v>300</v>
      </c>
    </row>
    <row r="31" spans="1:11" ht="15.6" x14ac:dyDescent="0.3">
      <c r="A31" s="16">
        <f t="shared" si="6"/>
        <v>22</v>
      </c>
      <c r="B31" s="13">
        <f t="shared" si="9"/>
        <v>447.9712375076686</v>
      </c>
      <c r="C31" s="13">
        <f t="shared" si="2"/>
        <v>17.918849500306745</v>
      </c>
      <c r="D31" s="13">
        <f t="shared" si="10"/>
        <v>3</v>
      </c>
      <c r="E31" s="13">
        <f t="shared" si="1"/>
        <v>0.8959424750153373</v>
      </c>
      <c r="F31" s="13"/>
      <c r="G31" s="13">
        <v>0</v>
      </c>
      <c r="H31" s="13">
        <v>2.5</v>
      </c>
      <c r="I31" s="13">
        <f t="shared" si="4"/>
        <v>11.522907025291408</v>
      </c>
      <c r="J31" s="13">
        <f t="shared" si="8"/>
        <v>159.49414453296012</v>
      </c>
      <c r="K31" s="13">
        <f t="shared" si="5"/>
        <v>300</v>
      </c>
    </row>
    <row r="32" spans="1:11" ht="15.6" x14ac:dyDescent="0.3">
      <c r="A32" s="16">
        <f t="shared" si="6"/>
        <v>23</v>
      </c>
      <c r="B32" s="13">
        <f t="shared" si="9"/>
        <v>459.49414453296004</v>
      </c>
      <c r="C32" s="13">
        <f t="shared" si="2"/>
        <v>18.379765781318401</v>
      </c>
      <c r="D32" s="13">
        <f t="shared" si="10"/>
        <v>3</v>
      </c>
      <c r="E32" s="13">
        <f t="shared" si="1"/>
        <v>0.91898828906592012</v>
      </c>
      <c r="F32" s="13"/>
      <c r="G32" s="13">
        <v>0</v>
      </c>
      <c r="H32" s="13">
        <v>2.5</v>
      </c>
      <c r="I32" s="13">
        <f t="shared" si="4"/>
        <v>11.960777492252481</v>
      </c>
      <c r="J32" s="13">
        <f t="shared" si="8"/>
        <v>171.4549220252126</v>
      </c>
      <c r="K32" s="13">
        <f t="shared" si="5"/>
        <v>300</v>
      </c>
    </row>
    <row r="33" spans="1:11" ht="15.6" x14ac:dyDescent="0.3">
      <c r="A33" s="16">
        <f t="shared" si="6"/>
        <v>24</v>
      </c>
      <c r="B33" s="13">
        <f t="shared" si="9"/>
        <v>471.45492202521251</v>
      </c>
      <c r="C33" s="13">
        <f t="shared" si="2"/>
        <v>18.858196881008499</v>
      </c>
      <c r="D33" s="13">
        <f t="shared" si="10"/>
        <v>3</v>
      </c>
      <c r="E33" s="13">
        <f t="shared" si="1"/>
        <v>0.94290984405042499</v>
      </c>
      <c r="F33" s="13"/>
      <c r="G33" s="13">
        <v>0</v>
      </c>
      <c r="H33" s="13">
        <v>2.5</v>
      </c>
      <c r="I33" s="13">
        <f t="shared" si="4"/>
        <v>12.415287036958075</v>
      </c>
      <c r="J33" s="13">
        <f t="shared" si="8"/>
        <v>183.87020906217066</v>
      </c>
      <c r="K33" s="13">
        <f t="shared" si="5"/>
        <v>300</v>
      </c>
    </row>
    <row r="34" spans="1:11" ht="15.6" x14ac:dyDescent="0.3">
      <c r="A34" s="16">
        <f t="shared" si="6"/>
        <v>25</v>
      </c>
      <c r="B34" s="13">
        <f t="shared" si="9"/>
        <v>483.8702090621706</v>
      </c>
      <c r="C34" s="13">
        <f t="shared" si="2"/>
        <v>19.354808362486825</v>
      </c>
      <c r="D34" s="13">
        <f t="shared" si="10"/>
        <v>3</v>
      </c>
      <c r="E34" s="13">
        <f t="shared" si="1"/>
        <v>0.96774041812434131</v>
      </c>
      <c r="F34" s="13"/>
      <c r="G34" s="13">
        <v>0</v>
      </c>
      <c r="H34" s="13">
        <v>2.5</v>
      </c>
      <c r="I34" s="13">
        <f t="shared" si="4"/>
        <v>12.887067944362483</v>
      </c>
      <c r="J34" s="13">
        <f t="shared" si="8"/>
        <v>196.75727700653314</v>
      </c>
      <c r="K34" s="13">
        <f t="shared" si="5"/>
        <v>300</v>
      </c>
    </row>
    <row r="35" spans="1:11" ht="15.6" x14ac:dyDescent="0.3">
      <c r="A35" s="16">
        <f t="shared" si="6"/>
        <v>26</v>
      </c>
      <c r="B35" s="13">
        <f t="shared" si="9"/>
        <v>496.75727700653306</v>
      </c>
      <c r="C35" s="13">
        <f t="shared" si="2"/>
        <v>19.870291080261321</v>
      </c>
      <c r="D35" s="13">
        <f t="shared" si="10"/>
        <v>3</v>
      </c>
      <c r="E35" s="13">
        <f t="shared" si="1"/>
        <v>0.9935145540130661</v>
      </c>
      <c r="F35" s="13"/>
      <c r="G35" s="13">
        <v>0</v>
      </c>
      <c r="H35" s="13">
        <v>2.5</v>
      </c>
      <c r="I35" s="13">
        <f t="shared" si="4"/>
        <v>13.376776526248255</v>
      </c>
      <c r="J35" s="13">
        <f t="shared" si="8"/>
        <v>210.13405353278139</v>
      </c>
      <c r="K35" s="13">
        <f t="shared" si="5"/>
        <v>300</v>
      </c>
    </row>
    <row r="36" spans="1:11" ht="15.6" x14ac:dyDescent="0.3">
      <c r="A36" s="16">
        <f t="shared" si="6"/>
        <v>27</v>
      </c>
      <c r="B36" s="13">
        <f t="shared" si="9"/>
        <v>510.13405353278131</v>
      </c>
      <c r="C36" s="13">
        <f t="shared" si="2"/>
        <v>20.405362141311251</v>
      </c>
      <c r="D36" s="13">
        <f t="shared" si="10"/>
        <v>3</v>
      </c>
      <c r="E36" s="13">
        <f t="shared" si="1"/>
        <v>1.0202681070655626</v>
      </c>
      <c r="F36" s="13"/>
      <c r="G36" s="13">
        <v>0</v>
      </c>
      <c r="H36" s="13">
        <v>2.5</v>
      </c>
      <c r="I36" s="13">
        <f t="shared" si="4"/>
        <v>13.885094034245689</v>
      </c>
      <c r="J36" s="13">
        <f t="shared" si="8"/>
        <v>224.01914756702709</v>
      </c>
      <c r="K36" s="13">
        <f t="shared" si="5"/>
        <v>300</v>
      </c>
    </row>
    <row r="37" spans="1:11" ht="15.6" x14ac:dyDescent="0.3">
      <c r="A37" s="16">
        <f t="shared" si="6"/>
        <v>28</v>
      </c>
      <c r="B37" s="13">
        <f t="shared" si="9"/>
        <v>524.01914756702695</v>
      </c>
      <c r="C37" s="13">
        <f t="shared" si="2"/>
        <v>20.960765902681079</v>
      </c>
      <c r="D37" s="13">
        <f t="shared" si="10"/>
        <v>3</v>
      </c>
      <c r="E37" s="13">
        <f t="shared" si="1"/>
        <v>1.0480382951340539</v>
      </c>
      <c r="F37" s="13"/>
      <c r="G37" s="13">
        <v>0</v>
      </c>
      <c r="H37" s="13">
        <v>2.5</v>
      </c>
      <c r="I37" s="13">
        <f t="shared" si="4"/>
        <v>14.412727607547026</v>
      </c>
      <c r="J37" s="13">
        <f t="shared" si="8"/>
        <v>238.43187517457412</v>
      </c>
      <c r="K37" s="13">
        <f t="shared" si="5"/>
        <v>300</v>
      </c>
    </row>
    <row r="38" spans="1:11" ht="15.6" x14ac:dyDescent="0.3">
      <c r="A38" s="16">
        <f t="shared" si="6"/>
        <v>29</v>
      </c>
      <c r="B38" s="13">
        <f t="shared" si="9"/>
        <v>538.43187517457397</v>
      </c>
      <c r="C38" s="13">
        <f t="shared" si="2"/>
        <v>21.537275006982959</v>
      </c>
      <c r="D38" s="13">
        <f t="shared" si="10"/>
        <v>3</v>
      </c>
      <c r="E38" s="13">
        <f t="shared" si="1"/>
        <v>1.0768637503491481</v>
      </c>
      <c r="F38" s="13"/>
      <c r="G38" s="13">
        <v>0</v>
      </c>
      <c r="H38" s="13">
        <v>2.5</v>
      </c>
      <c r="I38" s="13">
        <f t="shared" si="4"/>
        <v>14.960411256633812</v>
      </c>
      <c r="J38" s="13">
        <f t="shared" si="8"/>
        <v>253.39228643120794</v>
      </c>
      <c r="K38" s="13">
        <f t="shared" si="5"/>
        <v>300</v>
      </c>
    </row>
    <row r="39" spans="1:11" ht="15.6" x14ac:dyDescent="0.3">
      <c r="A39" s="16">
        <f t="shared" si="6"/>
        <v>30</v>
      </c>
      <c r="B39" s="13">
        <f t="shared" si="9"/>
        <v>553.39228643120782</v>
      </c>
      <c r="C39" s="13">
        <f t="shared" si="2"/>
        <v>22.135691457248313</v>
      </c>
      <c r="D39" s="13">
        <f t="shared" si="10"/>
        <v>3</v>
      </c>
      <c r="E39" s="13">
        <f t="shared" si="1"/>
        <v>1.1067845728624157</v>
      </c>
      <c r="F39" s="13"/>
      <c r="G39" s="13">
        <v>0</v>
      </c>
      <c r="H39" s="13">
        <v>2.5</v>
      </c>
      <c r="I39" s="13">
        <f t="shared" si="4"/>
        <v>15.528906884385897</v>
      </c>
      <c r="J39" s="13">
        <f t="shared" si="8"/>
        <v>268.92119331559383</v>
      </c>
      <c r="K39" s="13">
        <f t="shared" si="5"/>
        <v>300</v>
      </c>
    </row>
    <row r="40" spans="1:11" ht="15.6" x14ac:dyDescent="0.3">
      <c r="A40" s="16">
        <f t="shared" si="6"/>
        <v>31</v>
      </c>
      <c r="B40" s="13">
        <f t="shared" si="9"/>
        <v>538.92119331559377</v>
      </c>
      <c r="C40" s="13">
        <f t="shared" si="2"/>
        <v>21.556847732623751</v>
      </c>
      <c r="D40" s="13">
        <f t="shared" si="10"/>
        <v>3</v>
      </c>
      <c r="E40" s="13">
        <f t="shared" si="1"/>
        <v>1.0778423866311877</v>
      </c>
      <c r="F40" s="13"/>
      <c r="G40" s="13">
        <v>30</v>
      </c>
      <c r="H40" s="13">
        <v>2.5</v>
      </c>
      <c r="I40" s="13">
        <f t="shared" si="4"/>
        <v>14.979005345992565</v>
      </c>
      <c r="J40" s="13">
        <f t="shared" si="8"/>
        <v>283.90019866158639</v>
      </c>
      <c r="K40" s="13">
        <f t="shared" si="5"/>
        <v>270</v>
      </c>
    </row>
    <row r="41" spans="1:11" ht="15.6" x14ac:dyDescent="0.3">
      <c r="A41" s="16">
        <f t="shared" si="6"/>
        <v>32</v>
      </c>
      <c r="B41" s="13">
        <f t="shared" si="9"/>
        <v>523.90019866158639</v>
      </c>
      <c r="C41" s="13">
        <f t="shared" si="2"/>
        <v>20.956007946463455</v>
      </c>
      <c r="D41" s="13">
        <f t="shared" si="10"/>
        <v>2.7</v>
      </c>
      <c r="E41" s="13">
        <f t="shared" si="1"/>
        <v>1.0478003973231729</v>
      </c>
      <c r="F41" s="13"/>
      <c r="G41" s="13">
        <v>30</v>
      </c>
      <c r="H41" s="13">
        <v>2.5</v>
      </c>
      <c r="I41" s="13">
        <f t="shared" si="4"/>
        <v>14.708207549140283</v>
      </c>
      <c r="J41" s="13">
        <f t="shared" si="8"/>
        <v>298.60840621072668</v>
      </c>
      <c r="K41" s="13">
        <f t="shared" si="5"/>
        <v>240</v>
      </c>
    </row>
    <row r="42" spans="1:11" ht="15.6" x14ac:dyDescent="0.3">
      <c r="A42" s="16">
        <f t="shared" si="6"/>
        <v>33</v>
      </c>
      <c r="B42" s="13">
        <f t="shared" si="9"/>
        <v>508.60840621072668</v>
      </c>
      <c r="C42" s="13">
        <f t="shared" si="2"/>
        <v>20.344336248429066</v>
      </c>
      <c r="D42" s="13">
        <f t="shared" si="10"/>
        <v>2.4</v>
      </c>
      <c r="E42" s="13">
        <f t="shared" si="1"/>
        <v>1.0172168124214533</v>
      </c>
      <c r="F42" s="13"/>
      <c r="G42" s="13">
        <v>30</v>
      </c>
      <c r="H42" s="13">
        <v>2.5</v>
      </c>
      <c r="I42" s="13">
        <f t="shared" si="4"/>
        <v>14.427119436007615</v>
      </c>
      <c r="J42" s="13">
        <f t="shared" si="8"/>
        <v>313.0355256467343</v>
      </c>
      <c r="K42" s="13">
        <f t="shared" si="5"/>
        <v>210</v>
      </c>
    </row>
    <row r="43" spans="1:11" ht="15.6" x14ac:dyDescent="0.3">
      <c r="A43" s="16">
        <f t="shared" si="6"/>
        <v>34</v>
      </c>
      <c r="B43" s="13">
        <f t="shared" si="9"/>
        <v>493.0355256467343</v>
      </c>
      <c r="C43" s="13">
        <f t="shared" si="2"/>
        <v>19.721421025869372</v>
      </c>
      <c r="D43" s="13">
        <f t="shared" si="10"/>
        <v>2.1</v>
      </c>
      <c r="E43" s="13">
        <f t="shared" si="1"/>
        <v>0.98607105129346861</v>
      </c>
      <c r="F43" s="13"/>
      <c r="G43" s="13">
        <v>30</v>
      </c>
      <c r="H43" s="13">
        <v>2.5</v>
      </c>
      <c r="I43" s="13">
        <f t="shared" si="4"/>
        <v>14.135349974575902</v>
      </c>
      <c r="J43" s="13">
        <f t="shared" si="8"/>
        <v>327.17087562131019</v>
      </c>
      <c r="K43" s="13">
        <f t="shared" si="5"/>
        <v>180</v>
      </c>
    </row>
    <row r="44" spans="1:11" ht="15.6" x14ac:dyDescent="0.3">
      <c r="A44" s="16">
        <f t="shared" si="6"/>
        <v>35</v>
      </c>
      <c r="B44" s="13">
        <f t="shared" si="9"/>
        <v>477.17087562131019</v>
      </c>
      <c r="C44" s="13">
        <f t="shared" si="2"/>
        <v>19.086835024852409</v>
      </c>
      <c r="D44" s="13">
        <f t="shared" si="10"/>
        <v>1.8</v>
      </c>
      <c r="E44" s="13">
        <f t="shared" si="1"/>
        <v>0.95434175124262044</v>
      </c>
      <c r="F44" s="13"/>
      <c r="G44" s="13">
        <v>30</v>
      </c>
      <c r="H44" s="13">
        <v>2.5</v>
      </c>
      <c r="I44" s="13">
        <f t="shared" si="4"/>
        <v>13.832493273609789</v>
      </c>
      <c r="J44" s="13">
        <f t="shared" si="8"/>
        <v>341.00336889491996</v>
      </c>
      <c r="K44" s="13">
        <f t="shared" si="5"/>
        <v>150</v>
      </c>
    </row>
    <row r="45" spans="1:11" ht="15.6" x14ac:dyDescent="0.3">
      <c r="A45" s="16">
        <f t="shared" si="6"/>
        <v>36</v>
      </c>
      <c r="B45" s="13">
        <f t="shared" si="9"/>
        <v>461.00336889491996</v>
      </c>
      <c r="C45" s="13">
        <f t="shared" si="2"/>
        <v>18.440134755796798</v>
      </c>
      <c r="D45" s="13">
        <f t="shared" si="10"/>
        <v>1.5</v>
      </c>
      <c r="E45" s="13">
        <f t="shared" si="1"/>
        <v>0.92200673778983999</v>
      </c>
      <c r="F45" s="13"/>
      <c r="G45" s="13">
        <v>30</v>
      </c>
      <c r="H45" s="13">
        <v>2.5</v>
      </c>
      <c r="I45" s="13">
        <f t="shared" si="4"/>
        <v>13.518128018006959</v>
      </c>
      <c r="J45" s="13">
        <f t="shared" si="8"/>
        <v>354.52149691292692</v>
      </c>
      <c r="K45" s="13">
        <f t="shared" si="5"/>
        <v>120</v>
      </c>
    </row>
    <row r="46" spans="1:11" ht="15.6" x14ac:dyDescent="0.3">
      <c r="A46" s="16">
        <f t="shared" si="6"/>
        <v>37</v>
      </c>
      <c r="B46" s="13">
        <f t="shared" si="9"/>
        <v>444.52149691292692</v>
      </c>
      <c r="C46" s="13">
        <f t="shared" si="2"/>
        <v>17.780859876517077</v>
      </c>
      <c r="D46" s="13">
        <f t="shared" si="10"/>
        <v>1.2</v>
      </c>
      <c r="E46" s="13">
        <f t="shared" si="1"/>
        <v>0.88904299382585394</v>
      </c>
      <c r="F46" s="13"/>
      <c r="G46" s="13">
        <v>30</v>
      </c>
      <c r="H46" s="13">
        <v>2.5</v>
      </c>
      <c r="I46" s="13">
        <f t="shared" si="4"/>
        <v>13.191816882691224</v>
      </c>
      <c r="J46" s="13">
        <f t="shared" si="8"/>
        <v>367.71331379561815</v>
      </c>
      <c r="K46" s="13">
        <f t="shared" si="5"/>
        <v>90</v>
      </c>
    </row>
    <row r="47" spans="1:11" ht="15.6" x14ac:dyDescent="0.3">
      <c r="A47" s="16">
        <f t="shared" si="6"/>
        <v>38</v>
      </c>
      <c r="B47" s="13">
        <f t="shared" si="9"/>
        <v>427.71331379561815</v>
      </c>
      <c r="C47" s="13">
        <f t="shared" si="2"/>
        <v>17.108532551824727</v>
      </c>
      <c r="D47" s="13">
        <f t="shared" si="10"/>
        <v>0.9</v>
      </c>
      <c r="E47" s="13">
        <f t="shared" si="1"/>
        <v>0.85542662759123633</v>
      </c>
      <c r="F47" s="13"/>
      <c r="G47" s="13">
        <v>30</v>
      </c>
      <c r="H47" s="13">
        <v>2.5</v>
      </c>
      <c r="I47" s="13">
        <f t="shared" si="4"/>
        <v>12.853105924233493</v>
      </c>
      <c r="J47" s="13">
        <f t="shared" si="8"/>
        <v>380.56641971985164</v>
      </c>
      <c r="K47" s="13">
        <f t="shared" si="5"/>
        <v>60</v>
      </c>
    </row>
    <row r="48" spans="1:11" ht="15.6" x14ac:dyDescent="0.3">
      <c r="A48" s="16">
        <f t="shared" si="6"/>
        <v>39</v>
      </c>
      <c r="B48" s="13">
        <f t="shared" si="9"/>
        <v>410.56641971985164</v>
      </c>
      <c r="C48" s="13">
        <f t="shared" si="2"/>
        <v>16.422656788794065</v>
      </c>
      <c r="D48" s="13">
        <f t="shared" si="10"/>
        <v>0.6</v>
      </c>
      <c r="E48" s="13">
        <f t="shared" si="1"/>
        <v>0.82113283943970328</v>
      </c>
      <c r="F48" s="13"/>
      <c r="G48" s="13">
        <v>30</v>
      </c>
      <c r="H48" s="13">
        <v>2.5</v>
      </c>
      <c r="I48" s="13">
        <f t="shared" si="4"/>
        <v>12.501523949354361</v>
      </c>
      <c r="J48" s="13">
        <f t="shared" si="8"/>
        <v>393.06794366920599</v>
      </c>
      <c r="K48" s="13">
        <f t="shared" si="5"/>
        <v>30</v>
      </c>
    </row>
    <row r="49" spans="1:11" ht="15.6" x14ac:dyDescent="0.3">
      <c r="A49" s="16">
        <f t="shared" si="6"/>
        <v>40</v>
      </c>
      <c r="B49" s="13">
        <f t="shared" si="9"/>
        <v>393.06794366920599</v>
      </c>
      <c r="C49" s="13">
        <f t="shared" si="2"/>
        <v>15.72271774676824</v>
      </c>
      <c r="D49" s="13">
        <f t="shared" si="10"/>
        <v>0.3</v>
      </c>
      <c r="E49" s="13">
        <f t="shared" si="1"/>
        <v>0.786135887338412</v>
      </c>
      <c r="F49" s="13"/>
      <c r="G49" s="13">
        <v>30</v>
      </c>
      <c r="H49" s="13">
        <v>2.5</v>
      </c>
      <c r="I49" s="13">
        <f t="shared" si="4"/>
        <v>12.136581859429826</v>
      </c>
      <c r="J49" s="13">
        <f t="shared" si="8"/>
        <v>405.20452552863583</v>
      </c>
      <c r="K49" s="13">
        <f t="shared" si="5"/>
        <v>0</v>
      </c>
    </row>
    <row r="50" spans="1:11" ht="15.6" x14ac:dyDescent="0.3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s="19" customFormat="1" ht="30.6" x14ac:dyDescent="0.3">
      <c r="A51" s="17" t="s">
        <v>19</v>
      </c>
      <c r="B51" s="18">
        <f>C51-D51-E51-H51</f>
        <v>405.20452552863577</v>
      </c>
      <c r="C51" s="18">
        <f>SUM(C10:C49)</f>
        <v>604.42581634593239</v>
      </c>
      <c r="D51" s="18">
        <f t="shared" ref="D51:H51" si="11">SUM(D10:D49)</f>
        <v>106.5</v>
      </c>
      <c r="E51" s="18">
        <f t="shared" si="11"/>
        <v>30.221290817296616</v>
      </c>
      <c r="F51" s="18">
        <f t="shared" si="11"/>
        <v>300</v>
      </c>
      <c r="G51" s="18">
        <f t="shared" si="11"/>
        <v>300</v>
      </c>
      <c r="H51" s="18">
        <f t="shared" si="11"/>
        <v>62.5</v>
      </c>
      <c r="I51" s="18"/>
      <c r="J51" s="18"/>
      <c r="K51" s="18"/>
    </row>
    <row r="52" spans="1:11" ht="15.6" x14ac:dyDescent="0.3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.6" x14ac:dyDescent="0.3">
      <c r="A53" s="16" t="s">
        <v>21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.6" x14ac:dyDescent="0.3">
      <c r="A54" s="16">
        <f>A49+1</f>
        <v>41</v>
      </c>
      <c r="B54" s="13">
        <f>B49+I49-G54</f>
        <v>405.20452552863583</v>
      </c>
      <c r="C54" s="13">
        <f>B54/100*$C$4</f>
        <v>16.208181021145432</v>
      </c>
      <c r="D54" s="13">
        <f>K49/100*$C$5</f>
        <v>0</v>
      </c>
      <c r="E54" s="13">
        <f t="shared" si="1"/>
        <v>0.81040905105727168</v>
      </c>
      <c r="F54" s="13"/>
      <c r="G54" s="13">
        <v>0</v>
      </c>
      <c r="H54" s="13">
        <f>B54*($C$4-$C$6)/100</f>
        <v>15.397771970088161</v>
      </c>
      <c r="I54" s="13">
        <f t="shared" ref="I54:I58" si="12">C54-D54-E54-G54-H54</f>
        <v>0</v>
      </c>
      <c r="J54" s="13">
        <f>J49+I54</f>
        <v>405.20452552863583</v>
      </c>
      <c r="K54" s="13">
        <f>K49-G54</f>
        <v>0</v>
      </c>
    </row>
    <row r="55" spans="1:11" ht="15.6" x14ac:dyDescent="0.3">
      <c r="A55" s="16">
        <f t="shared" si="6"/>
        <v>42</v>
      </c>
      <c r="B55" s="13">
        <f t="shared" si="9"/>
        <v>405.20452552863583</v>
      </c>
      <c r="C55" s="13">
        <f>B55/100*$C$4</f>
        <v>16.208181021145432</v>
      </c>
      <c r="D55" s="13">
        <f t="shared" si="10"/>
        <v>0</v>
      </c>
      <c r="E55" s="13">
        <f t="shared" si="1"/>
        <v>0.81040905105727168</v>
      </c>
      <c r="F55" s="13"/>
      <c r="G55" s="13">
        <v>0</v>
      </c>
      <c r="H55" s="13">
        <f>B55*($C$4-$C$6)/100</f>
        <v>15.397771970088161</v>
      </c>
      <c r="I55" s="13">
        <f t="shared" si="12"/>
        <v>0</v>
      </c>
      <c r="J55" s="13">
        <f t="shared" si="8"/>
        <v>405.20452552863583</v>
      </c>
      <c r="K55" s="13">
        <f t="shared" si="5"/>
        <v>0</v>
      </c>
    </row>
    <row r="56" spans="1:11" ht="15.6" x14ac:dyDescent="0.3">
      <c r="A56" s="16">
        <f t="shared" si="6"/>
        <v>43</v>
      </c>
      <c r="B56" s="13">
        <f t="shared" si="9"/>
        <v>405.20452552863583</v>
      </c>
      <c r="C56" s="13">
        <f>B56/100*$C$4</f>
        <v>16.208181021145432</v>
      </c>
      <c r="D56" s="13">
        <f t="shared" si="10"/>
        <v>0</v>
      </c>
      <c r="E56" s="13">
        <f t="shared" si="1"/>
        <v>0.81040905105727168</v>
      </c>
      <c r="F56" s="13"/>
      <c r="G56" s="13">
        <v>0</v>
      </c>
      <c r="H56" s="13">
        <f>B56*($C$4-$C$6)/100</f>
        <v>15.397771970088161</v>
      </c>
      <c r="I56" s="13">
        <f t="shared" si="12"/>
        <v>0</v>
      </c>
      <c r="J56" s="13">
        <f t="shared" si="8"/>
        <v>405.20452552863583</v>
      </c>
      <c r="K56" s="13">
        <f t="shared" si="5"/>
        <v>0</v>
      </c>
    </row>
    <row r="57" spans="1:11" ht="15.6" x14ac:dyDescent="0.3">
      <c r="A57" s="16">
        <f t="shared" si="6"/>
        <v>44</v>
      </c>
      <c r="B57" s="13">
        <f t="shared" si="9"/>
        <v>405.20452552863583</v>
      </c>
      <c r="C57" s="13">
        <f>B57/100*$C$4</f>
        <v>16.208181021145432</v>
      </c>
      <c r="D57" s="13">
        <f t="shared" si="10"/>
        <v>0</v>
      </c>
      <c r="E57" s="13">
        <f t="shared" si="1"/>
        <v>0.81040905105727168</v>
      </c>
      <c r="F57" s="13"/>
      <c r="G57" s="13">
        <v>0</v>
      </c>
      <c r="H57" s="13">
        <f>B57*($C$4-$C$6)/100</f>
        <v>15.397771970088161</v>
      </c>
      <c r="I57" s="13">
        <f t="shared" si="12"/>
        <v>0</v>
      </c>
      <c r="J57" s="13">
        <f t="shared" si="8"/>
        <v>405.20452552863583</v>
      </c>
      <c r="K57" s="13">
        <f t="shared" si="5"/>
        <v>0</v>
      </c>
    </row>
    <row r="58" spans="1:11" ht="15.6" x14ac:dyDescent="0.3">
      <c r="A58" s="16">
        <f t="shared" si="6"/>
        <v>45</v>
      </c>
      <c r="B58" s="13">
        <f t="shared" si="9"/>
        <v>405.20452552863583</v>
      </c>
      <c r="C58" s="13">
        <f>B58/100*$C$4</f>
        <v>16.208181021145432</v>
      </c>
      <c r="D58" s="13">
        <f t="shared" si="10"/>
        <v>0</v>
      </c>
      <c r="E58" s="13">
        <f t="shared" si="1"/>
        <v>0.81040905105727168</v>
      </c>
      <c r="F58" s="13"/>
      <c r="G58" s="13">
        <v>0</v>
      </c>
      <c r="H58" s="13">
        <f>B58*($C$4-$C$6)/100</f>
        <v>15.397771970088161</v>
      </c>
      <c r="I58" s="13">
        <f t="shared" si="12"/>
        <v>0</v>
      </c>
      <c r="J58" s="13">
        <f t="shared" si="8"/>
        <v>405.20452552863583</v>
      </c>
      <c r="K58" s="13">
        <f t="shared" si="5"/>
        <v>0</v>
      </c>
    </row>
    <row r="61" spans="1:11" ht="17.25" customHeight="1" x14ac:dyDescent="0.3"/>
  </sheetData>
  <mergeCells count="1">
    <mergeCell ref="A1:D1"/>
  </mergeCells>
  <printOptions gridLines="1"/>
  <pageMargins left="0.70866141732283472" right="0.70866141732283472" top="1.5748031496062993" bottom="0.78740157480314965" header="0.31496062992125984" footer="0.31496062992125984"/>
  <pageSetup paperSize="9" scale="57" orientation="portrait" r:id="rId1"/>
  <headerFooter>
    <oddFooter>&amp;L© Verein Faire Vorsorge&amp;RNovember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4"/>
  <sheetViews>
    <sheetView topLeftCell="A22" zoomScaleNormal="100" workbookViewId="0">
      <selection activeCell="I4" sqref="I4"/>
    </sheetView>
  </sheetViews>
  <sheetFormatPr baseColWidth="10" defaultRowHeight="14.4" x14ac:dyDescent="0.3"/>
  <cols>
    <col min="1" max="1" width="6" customWidth="1"/>
    <col min="2" max="5" width="11.44140625" style="1" hidden="1" customWidth="1"/>
    <col min="6" max="6" width="11.44140625" style="2" hidden="1" customWidth="1"/>
    <col min="7" max="7" width="11.44140625" style="1" hidden="1" customWidth="1"/>
    <col min="8" max="8" width="0" hidden="1" customWidth="1"/>
    <col min="9" max="9" width="17.109375" style="1" customWidth="1"/>
    <col min="10" max="10" width="14.88671875" style="1" customWidth="1"/>
    <col min="11" max="11" width="13.44140625" style="1" customWidth="1"/>
    <col min="12" max="12" width="11.44140625" style="1"/>
    <col min="13" max="13" width="14.33203125" style="1" customWidth="1"/>
    <col min="14" max="14" width="11.44140625" style="1"/>
    <col min="15" max="15" width="14.6640625" customWidth="1"/>
  </cols>
  <sheetData>
    <row r="1" spans="1:17" s="3" customFormat="1" ht="31.5" customHeigh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2</v>
      </c>
      <c r="F1" s="5" t="s">
        <v>4</v>
      </c>
      <c r="G1" s="4" t="s">
        <v>2</v>
      </c>
      <c r="I1" s="4" t="s">
        <v>6</v>
      </c>
      <c r="J1" s="4" t="s">
        <v>13</v>
      </c>
      <c r="K1" s="4" t="s">
        <v>14</v>
      </c>
      <c r="L1" s="4" t="s">
        <v>18</v>
      </c>
      <c r="M1" s="4" t="s">
        <v>8</v>
      </c>
      <c r="N1" s="4" t="s">
        <v>7</v>
      </c>
      <c r="O1" s="3" t="s">
        <v>11</v>
      </c>
      <c r="P1" s="3" t="s">
        <v>9</v>
      </c>
      <c r="Q1" s="3" t="s">
        <v>10</v>
      </c>
    </row>
    <row r="2" spans="1:17" s="6" customFormat="1" ht="15.6" x14ac:dyDescent="0.3">
      <c r="B2" s="7"/>
      <c r="C2" s="7"/>
      <c r="D2" s="7"/>
      <c r="E2" s="7"/>
      <c r="F2" s="8"/>
      <c r="G2" s="7"/>
      <c r="I2" s="7" t="s">
        <v>15</v>
      </c>
      <c r="J2" s="7">
        <v>2.5</v>
      </c>
      <c r="K2" s="7"/>
      <c r="L2" s="7"/>
      <c r="M2" s="7"/>
      <c r="N2" s="7"/>
    </row>
    <row r="3" spans="1:17" s="6" customFormat="1" ht="15.6" x14ac:dyDescent="0.3">
      <c r="B3" s="7"/>
      <c r="C3" s="7"/>
      <c r="D3" s="7"/>
      <c r="E3" s="7"/>
      <c r="F3" s="8"/>
      <c r="G3" s="7"/>
      <c r="I3" s="7" t="s">
        <v>16</v>
      </c>
      <c r="J3" s="7">
        <v>1</v>
      </c>
      <c r="K3" s="7"/>
      <c r="L3" s="7"/>
      <c r="M3" s="7"/>
      <c r="N3" s="7"/>
    </row>
    <row r="4" spans="1:17" s="6" customFormat="1" ht="15.6" x14ac:dyDescent="0.3">
      <c r="B4" s="7" t="s">
        <v>5</v>
      </c>
      <c r="C4" s="7"/>
      <c r="D4" s="7"/>
      <c r="E4" s="7"/>
      <c r="F4" s="8"/>
      <c r="G4" s="7"/>
      <c r="I4" s="7" t="s">
        <v>17</v>
      </c>
      <c r="J4" s="7">
        <v>0.5</v>
      </c>
      <c r="K4" s="7"/>
      <c r="L4" s="7"/>
      <c r="M4" s="7"/>
      <c r="N4" s="7"/>
    </row>
    <row r="5" spans="1:17" s="6" customFormat="1" ht="15.6" x14ac:dyDescent="0.3">
      <c r="A5" s="6">
        <v>0</v>
      </c>
      <c r="B5" s="7" t="s">
        <v>5</v>
      </c>
      <c r="C5" s="7"/>
      <c r="D5" s="7"/>
      <c r="E5" s="7"/>
      <c r="F5" s="8"/>
      <c r="G5" s="7"/>
      <c r="I5" s="7"/>
      <c r="J5" s="7"/>
      <c r="K5" s="7"/>
      <c r="L5" s="7"/>
      <c r="M5" s="7"/>
      <c r="N5" s="7"/>
      <c r="O5" s="6">
        <v>0</v>
      </c>
      <c r="P5" s="6">
        <v>0</v>
      </c>
      <c r="Q5" s="6">
        <v>300</v>
      </c>
    </row>
    <row r="6" spans="1:17" ht="15.6" x14ac:dyDescent="0.3">
      <c r="A6" s="12">
        <v>1</v>
      </c>
      <c r="B6" s="13">
        <v>300</v>
      </c>
      <c r="C6" s="13"/>
      <c r="D6" s="13">
        <v>300</v>
      </c>
      <c r="E6" s="13"/>
      <c r="F6" s="14">
        <v>300</v>
      </c>
      <c r="G6" s="13"/>
      <c r="H6" s="12"/>
      <c r="I6" s="13">
        <v>300</v>
      </c>
      <c r="J6" s="13">
        <f t="shared" ref="J6:J50" si="0">I6/100*$J$2</f>
        <v>7.5</v>
      </c>
      <c r="K6" s="13">
        <f>Q5/100*$J$3</f>
        <v>3</v>
      </c>
      <c r="L6" s="13">
        <f>I6/100*$J$4</f>
        <v>1.5</v>
      </c>
      <c r="M6" s="13">
        <v>0</v>
      </c>
      <c r="N6" s="13">
        <v>0</v>
      </c>
      <c r="O6" s="13">
        <f>J6-K6-L6-N6</f>
        <v>3</v>
      </c>
      <c r="P6" s="13">
        <f>P5+O6</f>
        <v>3</v>
      </c>
      <c r="Q6" s="13">
        <f>Q5-M6</f>
        <v>300</v>
      </c>
    </row>
    <row r="7" spans="1:17" ht="15.6" x14ac:dyDescent="0.3">
      <c r="A7" s="12">
        <f>A6+1</f>
        <v>2</v>
      </c>
      <c r="B7" s="13">
        <f>B6*1.05</f>
        <v>315</v>
      </c>
      <c r="C7" s="13">
        <f>B7/$B$6*100</f>
        <v>105</v>
      </c>
      <c r="D7" s="13">
        <f>D6*1.04</f>
        <v>312</v>
      </c>
      <c r="E7" s="13">
        <f>D7/$B$6*100</f>
        <v>104</v>
      </c>
      <c r="F7" s="14">
        <f>F6*1.03</f>
        <v>309</v>
      </c>
      <c r="G7" s="13">
        <f>F7/$B$6*100</f>
        <v>103</v>
      </c>
      <c r="H7" s="12"/>
      <c r="I7" s="13">
        <f>I6+O6</f>
        <v>303</v>
      </c>
      <c r="J7" s="13">
        <f t="shared" si="0"/>
        <v>7.5749999999999993</v>
      </c>
      <c r="K7" s="13">
        <f t="shared" ref="K7:K50" si="1">Q6/100*$J$3</f>
        <v>3</v>
      </c>
      <c r="L7" s="13">
        <f t="shared" ref="L7:L50" si="2">I7/100*$J$4</f>
        <v>1.5149999999999999</v>
      </c>
      <c r="M7" s="13">
        <v>0</v>
      </c>
      <c r="N7" s="13">
        <v>0</v>
      </c>
      <c r="O7" s="13">
        <f>J7-K7-L7-N7</f>
        <v>3.0599999999999996</v>
      </c>
      <c r="P7" s="13">
        <f>P6+O7</f>
        <v>6.06</v>
      </c>
      <c r="Q7" s="13">
        <f t="shared" ref="Q7:Q50" si="3">Q6-M7</f>
        <v>300</v>
      </c>
    </row>
    <row r="8" spans="1:17" ht="15.6" x14ac:dyDescent="0.3">
      <c r="A8" s="12">
        <f t="shared" ref="A8:A50" si="4">A7+1</f>
        <v>3</v>
      </c>
      <c r="B8" s="13">
        <f t="shared" ref="B8:B11" si="5">B7*1.05</f>
        <v>330.75</v>
      </c>
      <c r="C8" s="13">
        <f t="shared" ref="C8:C50" si="6">B8/$B$6*100</f>
        <v>110.25</v>
      </c>
      <c r="D8" s="13">
        <f t="shared" ref="D8:D11" si="7">D7*1.04</f>
        <v>324.48</v>
      </c>
      <c r="E8" s="13">
        <f t="shared" ref="E8:E50" si="8">D8/$B$6*100</f>
        <v>108.16000000000001</v>
      </c>
      <c r="F8" s="14">
        <f t="shared" ref="F8:F11" si="9">F7*1.03</f>
        <v>318.27</v>
      </c>
      <c r="G8" s="13">
        <f t="shared" ref="G8:G50" si="10">F8/$B$6*100</f>
        <v>106.08999999999999</v>
      </c>
      <c r="H8" s="12"/>
      <c r="I8" s="13">
        <f t="shared" ref="I8:I50" si="11">I7+O7</f>
        <v>306.06</v>
      </c>
      <c r="J8" s="13">
        <f t="shared" si="0"/>
        <v>7.6515000000000004</v>
      </c>
      <c r="K8" s="13">
        <f t="shared" si="1"/>
        <v>3</v>
      </c>
      <c r="L8" s="13">
        <f t="shared" si="2"/>
        <v>1.5303</v>
      </c>
      <c r="M8" s="13">
        <v>0</v>
      </c>
      <c r="N8" s="13">
        <v>0</v>
      </c>
      <c r="O8" s="13">
        <f t="shared" ref="O8:O50" si="12">J8-K8-L8-N8</f>
        <v>3.1212000000000004</v>
      </c>
      <c r="P8" s="13">
        <f t="shared" ref="P8:P50" si="13">P7+O8</f>
        <v>9.1812000000000005</v>
      </c>
      <c r="Q8" s="13">
        <f t="shared" si="3"/>
        <v>300</v>
      </c>
    </row>
    <row r="9" spans="1:17" ht="15.6" x14ac:dyDescent="0.3">
      <c r="A9" s="12">
        <f t="shared" si="4"/>
        <v>4</v>
      </c>
      <c r="B9" s="13">
        <f t="shared" si="5"/>
        <v>347.28750000000002</v>
      </c>
      <c r="C9" s="13">
        <f t="shared" si="6"/>
        <v>115.76250000000002</v>
      </c>
      <c r="D9" s="13">
        <f t="shared" si="7"/>
        <v>337.45920000000001</v>
      </c>
      <c r="E9" s="13">
        <f t="shared" si="8"/>
        <v>112.4864</v>
      </c>
      <c r="F9" s="14">
        <f t="shared" si="9"/>
        <v>327.81810000000002</v>
      </c>
      <c r="G9" s="13">
        <f t="shared" si="10"/>
        <v>109.2727</v>
      </c>
      <c r="H9" s="12"/>
      <c r="I9" s="13">
        <f>I8+O8</f>
        <v>309.18119999999999</v>
      </c>
      <c r="J9" s="13">
        <f t="shared" si="0"/>
        <v>7.7295300000000005</v>
      </c>
      <c r="K9" s="13">
        <f t="shared" si="1"/>
        <v>3</v>
      </c>
      <c r="L9" s="13">
        <f t="shared" si="2"/>
        <v>1.545906</v>
      </c>
      <c r="M9" s="13">
        <v>0</v>
      </c>
      <c r="N9" s="13">
        <v>0</v>
      </c>
      <c r="O9" s="13">
        <f t="shared" si="12"/>
        <v>3.1836240000000005</v>
      </c>
      <c r="P9" s="13">
        <f t="shared" si="13"/>
        <v>12.364824</v>
      </c>
      <c r="Q9" s="13">
        <f t="shared" si="3"/>
        <v>300</v>
      </c>
    </row>
    <row r="10" spans="1:17" ht="15.6" x14ac:dyDescent="0.3">
      <c r="A10" s="12">
        <f t="shared" si="4"/>
        <v>5</v>
      </c>
      <c r="B10" s="13">
        <f t="shared" si="5"/>
        <v>364.65187500000002</v>
      </c>
      <c r="C10" s="13">
        <f t="shared" si="6"/>
        <v>121.550625</v>
      </c>
      <c r="D10" s="13">
        <f t="shared" si="7"/>
        <v>350.95756800000004</v>
      </c>
      <c r="E10" s="13">
        <f t="shared" si="8"/>
        <v>116.98585600000003</v>
      </c>
      <c r="F10" s="14">
        <f t="shared" si="9"/>
        <v>337.65264300000001</v>
      </c>
      <c r="G10" s="13">
        <f t="shared" si="10"/>
        <v>112.55088100000002</v>
      </c>
      <c r="H10" s="12"/>
      <c r="I10" s="13">
        <f t="shared" si="11"/>
        <v>312.364824</v>
      </c>
      <c r="J10" s="13">
        <f t="shared" si="0"/>
        <v>7.8091206</v>
      </c>
      <c r="K10" s="13">
        <f t="shared" si="1"/>
        <v>3</v>
      </c>
      <c r="L10" s="13">
        <f t="shared" si="2"/>
        <v>1.56182412</v>
      </c>
      <c r="M10" s="13">
        <v>0</v>
      </c>
      <c r="N10" s="13">
        <v>0</v>
      </c>
      <c r="O10" s="13">
        <f t="shared" si="12"/>
        <v>3.2472964800000002</v>
      </c>
      <c r="P10" s="13">
        <f t="shared" si="13"/>
        <v>15.612120480000002</v>
      </c>
      <c r="Q10" s="13">
        <f t="shared" si="3"/>
        <v>300</v>
      </c>
    </row>
    <row r="11" spans="1:17" ht="15.6" x14ac:dyDescent="0.3">
      <c r="A11" s="12">
        <f t="shared" si="4"/>
        <v>6</v>
      </c>
      <c r="B11" s="13">
        <f t="shared" si="5"/>
        <v>382.88446875000005</v>
      </c>
      <c r="C11" s="13">
        <f t="shared" si="6"/>
        <v>127.62815625000002</v>
      </c>
      <c r="D11" s="13">
        <f t="shared" si="7"/>
        <v>364.99587072000003</v>
      </c>
      <c r="E11" s="13">
        <f t="shared" si="8"/>
        <v>121.66529024000002</v>
      </c>
      <c r="F11" s="14">
        <f t="shared" si="9"/>
        <v>347.78222228999999</v>
      </c>
      <c r="G11" s="13">
        <f t="shared" si="10"/>
        <v>115.92740743</v>
      </c>
      <c r="H11" s="12"/>
      <c r="I11" s="13">
        <f t="shared" si="11"/>
        <v>315.61212047999999</v>
      </c>
      <c r="J11" s="13">
        <f t="shared" si="0"/>
        <v>7.8903030119999995</v>
      </c>
      <c r="K11" s="13">
        <f t="shared" si="1"/>
        <v>3</v>
      </c>
      <c r="L11" s="13">
        <f t="shared" si="2"/>
        <v>1.5780606023999999</v>
      </c>
      <c r="M11" s="13">
        <v>0</v>
      </c>
      <c r="N11" s="13">
        <v>0</v>
      </c>
      <c r="O11" s="13">
        <f t="shared" si="12"/>
        <v>3.3122424095999996</v>
      </c>
      <c r="P11" s="13">
        <f t="shared" si="13"/>
        <v>18.924362889600001</v>
      </c>
      <c r="Q11" s="13">
        <f t="shared" si="3"/>
        <v>300</v>
      </c>
    </row>
    <row r="12" spans="1:17" ht="15.6" x14ac:dyDescent="0.3">
      <c r="A12" s="12">
        <f t="shared" si="4"/>
        <v>7</v>
      </c>
      <c r="B12" s="13">
        <f>(B11-15)*1.05+(10*0.05)</f>
        <v>386.7786921875001</v>
      </c>
      <c r="C12" s="13">
        <f t="shared" si="6"/>
        <v>128.92623072916669</v>
      </c>
      <c r="D12" s="13">
        <f>(D11-14)*1.04+(10*0.04)</f>
        <v>365.4357055488</v>
      </c>
      <c r="E12" s="13">
        <f t="shared" si="8"/>
        <v>121.81190184960001</v>
      </c>
      <c r="F12" s="14">
        <f>(F11-13)*1.03+(10*0.03)</f>
        <v>345.12568895870004</v>
      </c>
      <c r="G12" s="13">
        <f t="shared" si="10"/>
        <v>115.04189631956667</v>
      </c>
      <c r="H12" s="12"/>
      <c r="I12" s="13">
        <f t="shared" si="11"/>
        <v>318.92436288959999</v>
      </c>
      <c r="J12" s="13">
        <f t="shared" si="0"/>
        <v>7.9731090722399998</v>
      </c>
      <c r="K12" s="13">
        <f t="shared" si="1"/>
        <v>3</v>
      </c>
      <c r="L12" s="13">
        <f t="shared" si="2"/>
        <v>1.594621814448</v>
      </c>
      <c r="M12" s="13">
        <v>0</v>
      </c>
      <c r="N12" s="13">
        <v>0</v>
      </c>
      <c r="O12" s="13">
        <f t="shared" si="12"/>
        <v>3.378487257792</v>
      </c>
      <c r="P12" s="13">
        <f t="shared" si="13"/>
        <v>22.302850147392</v>
      </c>
      <c r="Q12" s="13">
        <f t="shared" si="3"/>
        <v>300</v>
      </c>
    </row>
    <row r="13" spans="1:17" ht="15.6" x14ac:dyDescent="0.3">
      <c r="A13" s="12">
        <f t="shared" si="4"/>
        <v>8</v>
      </c>
      <c r="B13" s="13">
        <f t="shared" ref="B13:B50" si="14">(B12-15)*1.05+(10*0.05)</f>
        <v>390.86762679687513</v>
      </c>
      <c r="C13" s="13">
        <f t="shared" si="6"/>
        <v>130.2892089322917</v>
      </c>
      <c r="D13" s="13">
        <f t="shared" ref="D13:D50" si="15">(D12-14)*1.04+(10*0.04)</f>
        <v>365.893133770752</v>
      </c>
      <c r="E13" s="13">
        <f t="shared" si="8"/>
        <v>121.96437792358401</v>
      </c>
      <c r="F13" s="14">
        <f t="shared" ref="F13:F50" si="16">(F12-13)*1.03+(10*0.03)</f>
        <v>342.38945962746106</v>
      </c>
      <c r="G13" s="13">
        <f t="shared" si="10"/>
        <v>114.12981987582036</v>
      </c>
      <c r="H13" s="12"/>
      <c r="I13" s="13">
        <f t="shared" si="11"/>
        <v>322.30285014739201</v>
      </c>
      <c r="J13" s="13">
        <f t="shared" si="0"/>
        <v>8.0575712536848005</v>
      </c>
      <c r="K13" s="13">
        <f t="shared" si="1"/>
        <v>3</v>
      </c>
      <c r="L13" s="13">
        <f t="shared" si="2"/>
        <v>1.61151425073696</v>
      </c>
      <c r="M13" s="13">
        <v>0</v>
      </c>
      <c r="N13" s="13">
        <v>0</v>
      </c>
      <c r="O13" s="13">
        <f t="shared" si="12"/>
        <v>3.4460570029478408</v>
      </c>
      <c r="P13" s="13">
        <f t="shared" si="13"/>
        <v>25.748907150339839</v>
      </c>
      <c r="Q13" s="13">
        <f t="shared" si="3"/>
        <v>300</v>
      </c>
    </row>
    <row r="14" spans="1:17" ht="15.6" x14ac:dyDescent="0.3">
      <c r="A14" s="12">
        <f t="shared" si="4"/>
        <v>9</v>
      </c>
      <c r="B14" s="13">
        <f t="shared" si="14"/>
        <v>395.16100813671892</v>
      </c>
      <c r="C14" s="13">
        <f t="shared" si="6"/>
        <v>131.72033604557299</v>
      </c>
      <c r="D14" s="13">
        <f t="shared" si="15"/>
        <v>366.36885912158209</v>
      </c>
      <c r="E14" s="13">
        <f t="shared" si="8"/>
        <v>122.12295304052736</v>
      </c>
      <c r="F14" s="14">
        <f t="shared" si="16"/>
        <v>339.57114341628494</v>
      </c>
      <c r="G14" s="13">
        <f t="shared" si="10"/>
        <v>113.19038113876165</v>
      </c>
      <c r="H14" s="12"/>
      <c r="I14" s="13">
        <f t="shared" si="11"/>
        <v>325.74890715033985</v>
      </c>
      <c r="J14" s="13">
        <f t="shared" si="0"/>
        <v>8.1437226787584969</v>
      </c>
      <c r="K14" s="13">
        <f t="shared" si="1"/>
        <v>3</v>
      </c>
      <c r="L14" s="13">
        <f t="shared" si="2"/>
        <v>1.6287445357516992</v>
      </c>
      <c r="M14" s="13">
        <v>0</v>
      </c>
      <c r="N14" s="13">
        <v>0</v>
      </c>
      <c r="O14" s="13">
        <f t="shared" si="12"/>
        <v>3.5149781430067977</v>
      </c>
      <c r="P14" s="13">
        <f t="shared" si="13"/>
        <v>29.263885293346636</v>
      </c>
      <c r="Q14" s="13">
        <f t="shared" si="3"/>
        <v>300</v>
      </c>
    </row>
    <row r="15" spans="1:17" ht="15.6" x14ac:dyDescent="0.3">
      <c r="A15" s="12">
        <f t="shared" si="4"/>
        <v>10</v>
      </c>
      <c r="B15" s="13">
        <f t="shared" si="14"/>
        <v>399.66905854355485</v>
      </c>
      <c r="C15" s="13">
        <f t="shared" si="6"/>
        <v>133.22301951451828</v>
      </c>
      <c r="D15" s="13">
        <f t="shared" si="15"/>
        <v>366.86361348644539</v>
      </c>
      <c r="E15" s="13">
        <f t="shared" si="8"/>
        <v>122.28787116214845</v>
      </c>
      <c r="F15" s="14">
        <f t="shared" si="16"/>
        <v>336.66827771877348</v>
      </c>
      <c r="G15" s="13">
        <f t="shared" si="10"/>
        <v>112.22275923959116</v>
      </c>
      <c r="H15" s="12"/>
      <c r="I15" s="13">
        <f t="shared" si="11"/>
        <v>329.26388529334662</v>
      </c>
      <c r="J15" s="13">
        <f t="shared" si="0"/>
        <v>8.2315971323336647</v>
      </c>
      <c r="K15" s="13">
        <f t="shared" si="1"/>
        <v>3</v>
      </c>
      <c r="L15" s="13">
        <f t="shared" si="2"/>
        <v>1.6463194264667331</v>
      </c>
      <c r="M15" s="13">
        <v>0</v>
      </c>
      <c r="N15" s="13">
        <v>0</v>
      </c>
      <c r="O15" s="13">
        <f t="shared" si="12"/>
        <v>3.5852777058669316</v>
      </c>
      <c r="P15" s="13">
        <f t="shared" si="13"/>
        <v>32.849162999213569</v>
      </c>
      <c r="Q15" s="13">
        <f t="shared" si="3"/>
        <v>300</v>
      </c>
    </row>
    <row r="16" spans="1:17" ht="15.6" x14ac:dyDescent="0.3">
      <c r="A16" s="12">
        <f t="shared" si="4"/>
        <v>11</v>
      </c>
      <c r="B16" s="13">
        <f t="shared" si="14"/>
        <v>404.40251147073263</v>
      </c>
      <c r="C16" s="13">
        <f t="shared" si="6"/>
        <v>134.80083715691086</v>
      </c>
      <c r="D16" s="13">
        <f t="shared" si="15"/>
        <v>367.37815802590319</v>
      </c>
      <c r="E16" s="13">
        <f t="shared" si="8"/>
        <v>122.4593860086344</v>
      </c>
      <c r="F16" s="14">
        <f t="shared" si="16"/>
        <v>333.67832605033669</v>
      </c>
      <c r="G16" s="13">
        <f t="shared" si="10"/>
        <v>111.22610868344556</v>
      </c>
      <c r="H16" s="12"/>
      <c r="I16" s="13">
        <f>I15+O15</f>
        <v>332.84916299921355</v>
      </c>
      <c r="J16" s="13">
        <f t="shared" si="0"/>
        <v>8.321229074980339</v>
      </c>
      <c r="K16" s="13">
        <f t="shared" si="1"/>
        <v>3</v>
      </c>
      <c r="L16" s="13">
        <f t="shared" si="2"/>
        <v>1.6642458149960677</v>
      </c>
      <c r="M16" s="13">
        <v>0</v>
      </c>
      <c r="N16" s="13">
        <v>0</v>
      </c>
      <c r="O16" s="13">
        <f t="shared" si="12"/>
        <v>3.6569832599842713</v>
      </c>
      <c r="P16" s="13">
        <f t="shared" si="13"/>
        <v>36.506146259197841</v>
      </c>
      <c r="Q16" s="13">
        <f t="shared" si="3"/>
        <v>300</v>
      </c>
    </row>
    <row r="17" spans="1:17" ht="15.6" x14ac:dyDescent="0.3">
      <c r="A17" s="12">
        <f t="shared" si="4"/>
        <v>12</v>
      </c>
      <c r="B17" s="13">
        <f t="shared" si="14"/>
        <v>409.37263704426931</v>
      </c>
      <c r="C17" s="13">
        <f t="shared" si="6"/>
        <v>136.45754568142308</v>
      </c>
      <c r="D17" s="13">
        <f t="shared" si="15"/>
        <v>367.91328434693929</v>
      </c>
      <c r="E17" s="13">
        <f t="shared" si="8"/>
        <v>122.63776144897976</v>
      </c>
      <c r="F17" s="14">
        <f t="shared" si="16"/>
        <v>330.59867583184683</v>
      </c>
      <c r="G17" s="13">
        <f t="shared" si="10"/>
        <v>110.19955861061561</v>
      </c>
      <c r="H17" s="12"/>
      <c r="I17" s="13">
        <f t="shared" si="11"/>
        <v>336.50614625919781</v>
      </c>
      <c r="J17" s="13">
        <f t="shared" si="0"/>
        <v>8.4126536564799448</v>
      </c>
      <c r="K17" s="13">
        <f t="shared" si="1"/>
        <v>3</v>
      </c>
      <c r="L17" s="13">
        <f t="shared" si="2"/>
        <v>1.682530731295989</v>
      </c>
      <c r="M17" s="13">
        <v>0</v>
      </c>
      <c r="N17" s="13">
        <v>0</v>
      </c>
      <c r="O17" s="13">
        <f t="shared" si="12"/>
        <v>3.7301229251839558</v>
      </c>
      <c r="P17" s="13">
        <f t="shared" si="13"/>
        <v>40.236269184381797</v>
      </c>
      <c r="Q17" s="13">
        <f t="shared" si="3"/>
        <v>300</v>
      </c>
    </row>
    <row r="18" spans="1:17" ht="15.6" x14ac:dyDescent="0.3">
      <c r="A18" s="12">
        <f t="shared" si="4"/>
        <v>13</v>
      </c>
      <c r="B18" s="13">
        <f t="shared" si="14"/>
        <v>414.5912688964828</v>
      </c>
      <c r="C18" s="13">
        <f t="shared" si="6"/>
        <v>138.19708963216092</v>
      </c>
      <c r="D18" s="13">
        <f t="shared" si="15"/>
        <v>368.46981572081688</v>
      </c>
      <c r="E18" s="13">
        <f t="shared" si="8"/>
        <v>122.82327190693896</v>
      </c>
      <c r="F18" s="14">
        <f t="shared" si="16"/>
        <v>327.42663610680228</v>
      </c>
      <c r="G18" s="13">
        <f t="shared" si="10"/>
        <v>109.14221203560075</v>
      </c>
      <c r="H18" s="12"/>
      <c r="I18" s="13">
        <f t="shared" si="11"/>
        <v>340.23626918438174</v>
      </c>
      <c r="J18" s="13">
        <f t="shared" si="0"/>
        <v>8.5059067296095439</v>
      </c>
      <c r="K18" s="13">
        <f t="shared" si="1"/>
        <v>3</v>
      </c>
      <c r="L18" s="13">
        <f t="shared" si="2"/>
        <v>1.7011813459219087</v>
      </c>
      <c r="M18" s="13">
        <v>0</v>
      </c>
      <c r="N18" s="13">
        <v>0</v>
      </c>
      <c r="O18" s="13">
        <f t="shared" si="12"/>
        <v>3.8047253836876349</v>
      </c>
      <c r="P18" s="13">
        <f t="shared" si="13"/>
        <v>44.040994568069429</v>
      </c>
      <c r="Q18" s="13">
        <f t="shared" si="3"/>
        <v>300</v>
      </c>
    </row>
    <row r="19" spans="1:17" ht="15.6" x14ac:dyDescent="0.3">
      <c r="A19" s="12">
        <f t="shared" si="4"/>
        <v>14</v>
      </c>
      <c r="B19" s="13">
        <f t="shared" si="14"/>
        <v>420.07083234130698</v>
      </c>
      <c r="C19" s="13">
        <f t="shared" si="6"/>
        <v>140.02361078043566</v>
      </c>
      <c r="D19" s="13">
        <f t="shared" si="15"/>
        <v>369.04860834964956</v>
      </c>
      <c r="E19" s="13">
        <f t="shared" si="8"/>
        <v>123.01620278321653</v>
      </c>
      <c r="F19" s="14">
        <f t="shared" si="16"/>
        <v>324.15943519000638</v>
      </c>
      <c r="G19" s="13">
        <f t="shared" si="10"/>
        <v>108.05314506333545</v>
      </c>
      <c r="H19" s="12"/>
      <c r="I19" s="13">
        <f t="shared" si="11"/>
        <v>344.04099456806938</v>
      </c>
      <c r="J19" s="13">
        <f t="shared" si="0"/>
        <v>8.6010248642017331</v>
      </c>
      <c r="K19" s="13">
        <f t="shared" si="1"/>
        <v>3</v>
      </c>
      <c r="L19" s="13">
        <f t="shared" si="2"/>
        <v>1.7202049728403468</v>
      </c>
      <c r="M19" s="13">
        <v>0</v>
      </c>
      <c r="N19" s="13">
        <v>0</v>
      </c>
      <c r="O19" s="13">
        <f t="shared" si="12"/>
        <v>3.8808198913613863</v>
      </c>
      <c r="P19" s="13">
        <f t="shared" si="13"/>
        <v>47.921814459430813</v>
      </c>
      <c r="Q19" s="13">
        <f t="shared" si="3"/>
        <v>300</v>
      </c>
    </row>
    <row r="20" spans="1:17" ht="15.6" x14ac:dyDescent="0.3">
      <c r="A20" s="12">
        <f t="shared" si="4"/>
        <v>15</v>
      </c>
      <c r="B20" s="13">
        <f t="shared" si="14"/>
        <v>425.82437395837235</v>
      </c>
      <c r="C20" s="13">
        <f t="shared" si="6"/>
        <v>141.94145798612411</v>
      </c>
      <c r="D20" s="13">
        <f t="shared" si="15"/>
        <v>369.65055268363551</v>
      </c>
      <c r="E20" s="13">
        <f t="shared" si="8"/>
        <v>123.21685089454517</v>
      </c>
      <c r="F20" s="14">
        <f t="shared" si="16"/>
        <v>320.79421824570659</v>
      </c>
      <c r="G20" s="13">
        <f t="shared" si="10"/>
        <v>106.9314060819022</v>
      </c>
      <c r="H20" s="12"/>
      <c r="I20" s="13">
        <f t="shared" si="11"/>
        <v>347.92181445943078</v>
      </c>
      <c r="J20" s="13">
        <f t="shared" si="0"/>
        <v>8.698045361485768</v>
      </c>
      <c r="K20" s="13">
        <f t="shared" si="1"/>
        <v>3</v>
      </c>
      <c r="L20" s="13">
        <f t="shared" si="2"/>
        <v>1.7396090722971538</v>
      </c>
      <c r="M20" s="13">
        <v>0</v>
      </c>
      <c r="N20" s="13">
        <v>0</v>
      </c>
      <c r="O20" s="13">
        <f t="shared" si="12"/>
        <v>3.9584362891886142</v>
      </c>
      <c r="P20" s="13">
        <f t="shared" si="13"/>
        <v>51.880250748619424</v>
      </c>
      <c r="Q20" s="13">
        <f t="shared" si="3"/>
        <v>300</v>
      </c>
    </row>
    <row r="21" spans="1:17" ht="15.6" x14ac:dyDescent="0.3">
      <c r="A21" s="12">
        <f t="shared" si="4"/>
        <v>16</v>
      </c>
      <c r="B21" s="13">
        <f t="shared" si="14"/>
        <v>431.86559265629097</v>
      </c>
      <c r="C21" s="13">
        <f t="shared" si="6"/>
        <v>143.95519755209699</v>
      </c>
      <c r="D21" s="13">
        <f t="shared" si="15"/>
        <v>370.27657479098093</v>
      </c>
      <c r="E21" s="13">
        <f t="shared" si="8"/>
        <v>123.42552493032697</v>
      </c>
      <c r="F21" s="14">
        <f t="shared" si="16"/>
        <v>317.32804479307782</v>
      </c>
      <c r="G21" s="13">
        <f t="shared" si="10"/>
        <v>105.77601493102593</v>
      </c>
      <c r="H21" s="12"/>
      <c r="I21" s="13">
        <f t="shared" si="11"/>
        <v>351.8802507486194</v>
      </c>
      <c r="J21" s="13">
        <f t="shared" si="0"/>
        <v>8.7970062687154851</v>
      </c>
      <c r="K21" s="13">
        <f t="shared" si="1"/>
        <v>3</v>
      </c>
      <c r="L21" s="13">
        <f t="shared" si="2"/>
        <v>1.759401253743097</v>
      </c>
      <c r="M21" s="13">
        <v>10</v>
      </c>
      <c r="N21" s="13">
        <v>2</v>
      </c>
      <c r="O21" s="13">
        <f t="shared" si="12"/>
        <v>2.0376050149723879</v>
      </c>
      <c r="P21" s="13">
        <f t="shared" si="13"/>
        <v>53.91785576359181</v>
      </c>
      <c r="Q21" s="13">
        <f t="shared" si="3"/>
        <v>290</v>
      </c>
    </row>
    <row r="22" spans="1:17" ht="15.6" x14ac:dyDescent="0.3">
      <c r="A22" s="12">
        <f t="shared" si="4"/>
        <v>17</v>
      </c>
      <c r="B22" s="13">
        <f t="shared" si="14"/>
        <v>438.20887228910556</v>
      </c>
      <c r="C22" s="13">
        <f t="shared" si="6"/>
        <v>146.06962409636853</v>
      </c>
      <c r="D22" s="13">
        <f t="shared" si="15"/>
        <v>370.92763778262014</v>
      </c>
      <c r="E22" s="13">
        <f t="shared" si="8"/>
        <v>123.64254592754006</v>
      </c>
      <c r="F22" s="14">
        <f t="shared" si="16"/>
        <v>313.75788613687018</v>
      </c>
      <c r="G22" s="13">
        <f t="shared" si="10"/>
        <v>104.5859620456234</v>
      </c>
      <c r="H22" s="12"/>
      <c r="I22" s="13">
        <f t="shared" si="11"/>
        <v>353.91785576359177</v>
      </c>
      <c r="J22" s="13">
        <f t="shared" si="0"/>
        <v>8.847946394089794</v>
      </c>
      <c r="K22" s="13">
        <f t="shared" si="1"/>
        <v>2.9</v>
      </c>
      <c r="L22" s="13">
        <f t="shared" si="2"/>
        <v>1.7695892788179588</v>
      </c>
      <c r="M22" s="13">
        <v>10</v>
      </c>
      <c r="N22" s="13">
        <v>2</v>
      </c>
      <c r="O22" s="13">
        <f t="shared" si="12"/>
        <v>2.1783571152718348</v>
      </c>
      <c r="P22" s="13">
        <f t="shared" si="13"/>
        <v>56.096212878863646</v>
      </c>
      <c r="Q22" s="13">
        <f t="shared" si="3"/>
        <v>280</v>
      </c>
    </row>
    <row r="23" spans="1:17" ht="15.6" x14ac:dyDescent="0.3">
      <c r="A23" s="12">
        <f t="shared" si="4"/>
        <v>18</v>
      </c>
      <c r="B23" s="13">
        <f t="shared" si="14"/>
        <v>444.86931590356085</v>
      </c>
      <c r="C23" s="13">
        <f t="shared" si="6"/>
        <v>148.28977196785362</v>
      </c>
      <c r="D23" s="13">
        <f t="shared" si="15"/>
        <v>371.60474329392491</v>
      </c>
      <c r="E23" s="13">
        <f t="shared" si="8"/>
        <v>123.86824776464165</v>
      </c>
      <c r="F23" s="14">
        <f t="shared" si="16"/>
        <v>310.08062272097629</v>
      </c>
      <c r="G23" s="13">
        <f t="shared" si="10"/>
        <v>103.36020757365876</v>
      </c>
      <c r="H23" s="12"/>
      <c r="I23" s="13">
        <f t="shared" si="11"/>
        <v>356.09621287886358</v>
      </c>
      <c r="J23" s="13">
        <f t="shared" si="0"/>
        <v>8.9024053219715888</v>
      </c>
      <c r="K23" s="13">
        <f t="shared" si="1"/>
        <v>2.8</v>
      </c>
      <c r="L23" s="13">
        <f t="shared" si="2"/>
        <v>1.7804810643943179</v>
      </c>
      <c r="M23" s="13">
        <v>10</v>
      </c>
      <c r="N23" s="13">
        <v>2</v>
      </c>
      <c r="O23" s="13">
        <f t="shared" si="12"/>
        <v>2.3219242575772707</v>
      </c>
      <c r="P23" s="13">
        <f t="shared" si="13"/>
        <v>58.418137136440919</v>
      </c>
      <c r="Q23" s="13">
        <f t="shared" si="3"/>
        <v>270</v>
      </c>
    </row>
    <row r="24" spans="1:17" ht="15.6" x14ac:dyDescent="0.3">
      <c r="A24" s="12">
        <f t="shared" si="4"/>
        <v>19</v>
      </c>
      <c r="B24" s="13">
        <f t="shared" si="14"/>
        <v>451.8627816987389</v>
      </c>
      <c r="C24" s="13">
        <f t="shared" si="6"/>
        <v>150.62092723291295</v>
      </c>
      <c r="D24" s="13">
        <f t="shared" si="15"/>
        <v>372.30893302568188</v>
      </c>
      <c r="E24" s="13">
        <f t="shared" si="8"/>
        <v>124.10297767522729</v>
      </c>
      <c r="F24" s="14">
        <f t="shared" si="16"/>
        <v>306.29304140260558</v>
      </c>
      <c r="G24" s="13">
        <f t="shared" si="10"/>
        <v>102.0976804675352</v>
      </c>
      <c r="H24" s="12"/>
      <c r="I24" s="13">
        <f t="shared" si="11"/>
        <v>358.41813713644086</v>
      </c>
      <c r="J24" s="13">
        <f t="shared" si="0"/>
        <v>8.9604534284110215</v>
      </c>
      <c r="K24" s="13">
        <f t="shared" si="1"/>
        <v>2.7</v>
      </c>
      <c r="L24" s="13">
        <f t="shared" si="2"/>
        <v>1.7920906856822043</v>
      </c>
      <c r="M24" s="13">
        <v>10</v>
      </c>
      <c r="N24" s="13">
        <v>2</v>
      </c>
      <c r="O24" s="13">
        <f t="shared" si="12"/>
        <v>2.4683627427288171</v>
      </c>
      <c r="P24" s="13">
        <f t="shared" si="13"/>
        <v>60.886499879169733</v>
      </c>
      <c r="Q24" s="13">
        <f t="shared" si="3"/>
        <v>260</v>
      </c>
    </row>
    <row r="25" spans="1:17" ht="15.6" x14ac:dyDescent="0.3">
      <c r="A25" s="12">
        <f t="shared" si="4"/>
        <v>20</v>
      </c>
      <c r="B25" s="13">
        <f t="shared" si="14"/>
        <v>459.20592078367588</v>
      </c>
      <c r="C25" s="13">
        <f t="shared" si="6"/>
        <v>153.06864026122528</v>
      </c>
      <c r="D25" s="13">
        <f t="shared" si="15"/>
        <v>373.04129034670916</v>
      </c>
      <c r="E25" s="13">
        <f t="shared" si="8"/>
        <v>124.34709678223639</v>
      </c>
      <c r="F25" s="14">
        <f t="shared" si="16"/>
        <v>302.39183264468375</v>
      </c>
      <c r="G25" s="13">
        <f t="shared" si="10"/>
        <v>100.79727754822791</v>
      </c>
      <c r="H25" s="12"/>
      <c r="I25" s="13">
        <f t="shared" si="11"/>
        <v>360.88649987916966</v>
      </c>
      <c r="J25" s="13">
        <f t="shared" si="0"/>
        <v>9.0221624969792416</v>
      </c>
      <c r="K25" s="13">
        <f t="shared" si="1"/>
        <v>2.6</v>
      </c>
      <c r="L25" s="13">
        <f t="shared" si="2"/>
        <v>1.8044324993958483</v>
      </c>
      <c r="M25" s="13">
        <v>10</v>
      </c>
      <c r="N25" s="13">
        <v>2</v>
      </c>
      <c r="O25" s="13">
        <f t="shared" si="12"/>
        <v>2.6177299975833934</v>
      </c>
      <c r="P25" s="13">
        <f t="shared" si="13"/>
        <v>63.504229876753129</v>
      </c>
      <c r="Q25" s="13">
        <f t="shared" si="3"/>
        <v>250</v>
      </c>
    </row>
    <row r="26" spans="1:17" ht="15.6" x14ac:dyDescent="0.3">
      <c r="A26" s="12">
        <f t="shared" si="4"/>
        <v>21</v>
      </c>
      <c r="B26" s="13">
        <f t="shared" si="14"/>
        <v>466.91621682285967</v>
      </c>
      <c r="C26" s="13">
        <f t="shared" si="6"/>
        <v>155.6387389409532</v>
      </c>
      <c r="D26" s="13">
        <f t="shared" si="15"/>
        <v>373.80294196057753</v>
      </c>
      <c r="E26" s="13">
        <f t="shared" si="8"/>
        <v>124.60098065352585</v>
      </c>
      <c r="F26" s="14">
        <f t="shared" si="16"/>
        <v>298.37358762402425</v>
      </c>
      <c r="G26" s="13">
        <f t="shared" si="10"/>
        <v>99.457862541341413</v>
      </c>
      <c r="H26" s="12"/>
      <c r="I26" s="13">
        <f t="shared" si="11"/>
        <v>363.50422987675307</v>
      </c>
      <c r="J26" s="13">
        <f t="shared" si="0"/>
        <v>9.0876057469188272</v>
      </c>
      <c r="K26" s="13">
        <f t="shared" si="1"/>
        <v>2.5</v>
      </c>
      <c r="L26" s="13">
        <f t="shared" si="2"/>
        <v>1.8175211493837653</v>
      </c>
      <c r="M26" s="13">
        <v>10</v>
      </c>
      <c r="N26" s="13">
        <v>2</v>
      </c>
      <c r="O26" s="13">
        <f t="shared" si="12"/>
        <v>2.7700845975350621</v>
      </c>
      <c r="P26" s="13">
        <f t="shared" si="13"/>
        <v>66.27431447428819</v>
      </c>
      <c r="Q26" s="13">
        <f t="shared" si="3"/>
        <v>240</v>
      </c>
    </row>
    <row r="27" spans="1:17" ht="15.6" x14ac:dyDescent="0.3">
      <c r="A27" s="12">
        <f t="shared" si="4"/>
        <v>22</v>
      </c>
      <c r="B27" s="13">
        <f t="shared" si="14"/>
        <v>475.01202766400269</v>
      </c>
      <c r="C27" s="13">
        <f t="shared" si="6"/>
        <v>158.33734255466757</v>
      </c>
      <c r="D27" s="13">
        <f t="shared" si="15"/>
        <v>374.59505963900062</v>
      </c>
      <c r="E27" s="13">
        <f t="shared" si="8"/>
        <v>124.86501987966687</v>
      </c>
      <c r="F27" s="14">
        <f t="shared" si="16"/>
        <v>294.23479525274502</v>
      </c>
      <c r="G27" s="13">
        <f t="shared" si="10"/>
        <v>98.078265084248343</v>
      </c>
      <c r="H27" s="12"/>
      <c r="I27" s="13">
        <f t="shared" si="11"/>
        <v>366.27431447428813</v>
      </c>
      <c r="J27" s="13">
        <f t="shared" si="0"/>
        <v>9.1568578618572047</v>
      </c>
      <c r="K27" s="13">
        <f t="shared" si="1"/>
        <v>2.4</v>
      </c>
      <c r="L27" s="13">
        <f t="shared" si="2"/>
        <v>1.8313715723714408</v>
      </c>
      <c r="M27" s="13">
        <v>10</v>
      </c>
      <c r="N27" s="13">
        <v>2</v>
      </c>
      <c r="O27" s="13">
        <f t="shared" si="12"/>
        <v>2.9254862894857636</v>
      </c>
      <c r="P27" s="13">
        <f t="shared" si="13"/>
        <v>69.199800763773951</v>
      </c>
      <c r="Q27" s="13">
        <f t="shared" si="3"/>
        <v>230</v>
      </c>
    </row>
    <row r="28" spans="1:17" ht="15.6" x14ac:dyDescent="0.3">
      <c r="A28" s="12">
        <f t="shared" si="4"/>
        <v>23</v>
      </c>
      <c r="B28" s="13">
        <f t="shared" si="14"/>
        <v>483.51262904720284</v>
      </c>
      <c r="C28" s="13">
        <f t="shared" si="6"/>
        <v>161.17087634906761</v>
      </c>
      <c r="D28" s="13">
        <f t="shared" si="15"/>
        <v>375.41886202456067</v>
      </c>
      <c r="E28" s="13">
        <f t="shared" si="8"/>
        <v>125.13962067485356</v>
      </c>
      <c r="F28" s="14">
        <f t="shared" si="16"/>
        <v>289.97183911032738</v>
      </c>
      <c r="G28" s="13">
        <f t="shared" si="10"/>
        <v>96.657279703442455</v>
      </c>
      <c r="H28" s="12"/>
      <c r="I28" s="13">
        <f t="shared" si="11"/>
        <v>369.19980076377391</v>
      </c>
      <c r="J28" s="13">
        <f t="shared" si="0"/>
        <v>9.2299950190943481</v>
      </c>
      <c r="K28" s="13">
        <f t="shared" si="1"/>
        <v>2.2999999999999998</v>
      </c>
      <c r="L28" s="13">
        <f t="shared" si="2"/>
        <v>1.8459990038188696</v>
      </c>
      <c r="M28" s="13">
        <v>10</v>
      </c>
      <c r="N28" s="13">
        <v>2</v>
      </c>
      <c r="O28" s="13">
        <f t="shared" si="12"/>
        <v>3.0839960152754786</v>
      </c>
      <c r="P28" s="13">
        <f t="shared" si="13"/>
        <v>72.283796779049425</v>
      </c>
      <c r="Q28" s="13">
        <f t="shared" si="3"/>
        <v>220</v>
      </c>
    </row>
    <row r="29" spans="1:17" ht="15.6" x14ac:dyDescent="0.3">
      <c r="A29" s="12">
        <f t="shared" si="4"/>
        <v>24</v>
      </c>
      <c r="B29" s="13">
        <f t="shared" si="14"/>
        <v>492.438260499563</v>
      </c>
      <c r="C29" s="13">
        <f t="shared" si="6"/>
        <v>164.14608683318767</v>
      </c>
      <c r="D29" s="13">
        <f t="shared" si="15"/>
        <v>376.2756165055431</v>
      </c>
      <c r="E29" s="13">
        <f t="shared" si="8"/>
        <v>125.4252055018477</v>
      </c>
      <c r="F29" s="14">
        <f t="shared" si="16"/>
        <v>285.58099428363721</v>
      </c>
      <c r="G29" s="13">
        <f t="shared" si="10"/>
        <v>95.193664761212403</v>
      </c>
      <c r="H29" s="12"/>
      <c r="I29" s="13">
        <f t="shared" si="11"/>
        <v>372.2837967790494</v>
      </c>
      <c r="J29" s="13">
        <f t="shared" si="0"/>
        <v>9.3070949194762349</v>
      </c>
      <c r="K29" s="13">
        <f t="shared" si="1"/>
        <v>2.2000000000000002</v>
      </c>
      <c r="L29" s="13">
        <f t="shared" si="2"/>
        <v>1.8614189838952471</v>
      </c>
      <c r="M29" s="13">
        <v>10</v>
      </c>
      <c r="N29" s="13">
        <v>2</v>
      </c>
      <c r="O29" s="13">
        <f t="shared" si="12"/>
        <v>3.2456759355809872</v>
      </c>
      <c r="P29" s="13">
        <f t="shared" si="13"/>
        <v>75.529472714630415</v>
      </c>
      <c r="Q29" s="13">
        <f t="shared" si="3"/>
        <v>210</v>
      </c>
    </row>
    <row r="30" spans="1:17" ht="15.6" x14ac:dyDescent="0.3">
      <c r="A30" s="12">
        <f t="shared" si="4"/>
        <v>25</v>
      </c>
      <c r="B30" s="13">
        <f t="shared" si="14"/>
        <v>501.8101735245412</v>
      </c>
      <c r="C30" s="13">
        <f t="shared" si="6"/>
        <v>167.27005784151373</v>
      </c>
      <c r="D30" s="13">
        <f t="shared" si="15"/>
        <v>377.16664116576482</v>
      </c>
      <c r="E30" s="13">
        <f t="shared" si="8"/>
        <v>125.72221372192161</v>
      </c>
      <c r="F30" s="14">
        <f t="shared" si="16"/>
        <v>281.05842411214633</v>
      </c>
      <c r="G30" s="13">
        <f t="shared" si="10"/>
        <v>93.686141370715433</v>
      </c>
      <c r="H30" s="12"/>
      <c r="I30" s="13">
        <f t="shared" si="11"/>
        <v>375.5294727146304</v>
      </c>
      <c r="J30" s="13">
        <f t="shared" si="0"/>
        <v>9.38823681786576</v>
      </c>
      <c r="K30" s="13">
        <f t="shared" si="1"/>
        <v>2.1</v>
      </c>
      <c r="L30" s="13">
        <f t="shared" si="2"/>
        <v>1.8776473635731521</v>
      </c>
      <c r="M30" s="13">
        <v>10</v>
      </c>
      <c r="N30" s="13">
        <v>2</v>
      </c>
      <c r="O30" s="13">
        <f t="shared" si="12"/>
        <v>3.4105894542926087</v>
      </c>
      <c r="P30" s="13">
        <f t="shared" si="13"/>
        <v>78.940062168923021</v>
      </c>
      <c r="Q30" s="13">
        <f t="shared" si="3"/>
        <v>200</v>
      </c>
    </row>
    <row r="31" spans="1:17" ht="15.6" x14ac:dyDescent="0.3">
      <c r="A31" s="12">
        <f t="shared" si="4"/>
        <v>26</v>
      </c>
      <c r="B31" s="13">
        <f t="shared" si="14"/>
        <v>511.6506822007683</v>
      </c>
      <c r="C31" s="13">
        <f t="shared" si="6"/>
        <v>170.55022740025609</v>
      </c>
      <c r="D31" s="13">
        <f t="shared" si="15"/>
        <v>378.09330681239538</v>
      </c>
      <c r="E31" s="13">
        <f t="shared" si="8"/>
        <v>126.03110227079846</v>
      </c>
      <c r="F31" s="14">
        <f t="shared" si="16"/>
        <v>276.40017683551076</v>
      </c>
      <c r="G31" s="13">
        <f t="shared" si="10"/>
        <v>92.133392278503592</v>
      </c>
      <c r="H31" s="12"/>
      <c r="I31" s="13">
        <f t="shared" si="11"/>
        <v>378.94006216892302</v>
      </c>
      <c r="J31" s="13">
        <f t="shared" si="0"/>
        <v>9.4735015542230769</v>
      </c>
      <c r="K31" s="13">
        <f t="shared" si="1"/>
        <v>2</v>
      </c>
      <c r="L31" s="13">
        <f t="shared" si="2"/>
        <v>1.8947003108446152</v>
      </c>
      <c r="M31" s="13">
        <v>10</v>
      </c>
      <c r="N31" s="13">
        <v>2</v>
      </c>
      <c r="O31" s="13">
        <f t="shared" si="12"/>
        <v>3.5788012433784617</v>
      </c>
      <c r="P31" s="13">
        <f t="shared" si="13"/>
        <v>82.518863412301485</v>
      </c>
      <c r="Q31" s="13">
        <f t="shared" si="3"/>
        <v>190</v>
      </c>
    </row>
    <row r="32" spans="1:17" ht="15.6" x14ac:dyDescent="0.3">
      <c r="A32" s="12">
        <f t="shared" si="4"/>
        <v>27</v>
      </c>
      <c r="B32" s="13">
        <f t="shared" si="14"/>
        <v>521.98321631080671</v>
      </c>
      <c r="C32" s="13">
        <f t="shared" si="6"/>
        <v>173.99440543693555</v>
      </c>
      <c r="D32" s="13">
        <f t="shared" si="15"/>
        <v>379.05703908489119</v>
      </c>
      <c r="E32" s="13">
        <f t="shared" si="8"/>
        <v>126.3523463616304</v>
      </c>
      <c r="F32" s="14">
        <f t="shared" si="16"/>
        <v>271.60218214057608</v>
      </c>
      <c r="G32" s="13">
        <f t="shared" si="10"/>
        <v>90.534060713525349</v>
      </c>
      <c r="H32" s="12"/>
      <c r="I32" s="13">
        <f t="shared" si="11"/>
        <v>382.51886341230147</v>
      </c>
      <c r="J32" s="13">
        <f t="shared" si="0"/>
        <v>9.5629715853075368</v>
      </c>
      <c r="K32" s="13">
        <f t="shared" si="1"/>
        <v>1.9</v>
      </c>
      <c r="L32" s="13">
        <f t="shared" si="2"/>
        <v>1.9125943170615074</v>
      </c>
      <c r="M32" s="13">
        <v>10</v>
      </c>
      <c r="N32" s="13">
        <v>2</v>
      </c>
      <c r="O32" s="13">
        <f t="shared" si="12"/>
        <v>3.7503772682460292</v>
      </c>
      <c r="P32" s="13">
        <f t="shared" si="13"/>
        <v>86.269240680547512</v>
      </c>
      <c r="Q32" s="13">
        <f t="shared" si="3"/>
        <v>180</v>
      </c>
    </row>
    <row r="33" spans="1:17" ht="15.6" x14ac:dyDescent="0.3">
      <c r="A33" s="12">
        <f t="shared" si="4"/>
        <v>28</v>
      </c>
      <c r="B33" s="13">
        <f t="shared" si="14"/>
        <v>532.83237712634707</v>
      </c>
      <c r="C33" s="13">
        <f t="shared" si="6"/>
        <v>177.61079237544902</v>
      </c>
      <c r="D33" s="13">
        <f t="shared" si="15"/>
        <v>380.05932064828681</v>
      </c>
      <c r="E33" s="13">
        <f t="shared" si="8"/>
        <v>126.6864402160956</v>
      </c>
      <c r="F33" s="14">
        <f t="shared" si="16"/>
        <v>266.66024760479337</v>
      </c>
      <c r="G33" s="13">
        <f t="shared" si="10"/>
        <v>88.886749201597794</v>
      </c>
      <c r="H33" s="12"/>
      <c r="I33" s="13">
        <f t="shared" si="11"/>
        <v>386.26924068054751</v>
      </c>
      <c r="J33" s="13">
        <f t="shared" si="0"/>
        <v>9.6567310170136871</v>
      </c>
      <c r="K33" s="13">
        <f t="shared" si="1"/>
        <v>1.8</v>
      </c>
      <c r="L33" s="13">
        <f t="shared" si="2"/>
        <v>1.9313462034027375</v>
      </c>
      <c r="M33" s="13">
        <v>10</v>
      </c>
      <c r="N33" s="13">
        <v>2</v>
      </c>
      <c r="O33" s="13">
        <f t="shared" si="12"/>
        <v>3.9253848136109495</v>
      </c>
      <c r="P33" s="13">
        <f t="shared" si="13"/>
        <v>90.194625494158458</v>
      </c>
      <c r="Q33" s="13">
        <f t="shared" si="3"/>
        <v>170</v>
      </c>
    </row>
    <row r="34" spans="1:17" ht="15.6" x14ac:dyDescent="0.3">
      <c r="A34" s="12">
        <f t="shared" si="4"/>
        <v>29</v>
      </c>
      <c r="B34" s="13">
        <f t="shared" si="14"/>
        <v>544.22399598266441</v>
      </c>
      <c r="C34" s="13">
        <f t="shared" si="6"/>
        <v>181.40799866088813</v>
      </c>
      <c r="D34" s="13">
        <f t="shared" si="15"/>
        <v>381.10169347421828</v>
      </c>
      <c r="E34" s="13">
        <f t="shared" si="8"/>
        <v>127.03389782473941</v>
      </c>
      <c r="F34" s="14">
        <f t="shared" si="16"/>
        <v>261.5700550329372</v>
      </c>
      <c r="G34" s="13">
        <f t="shared" si="10"/>
        <v>87.190018344312406</v>
      </c>
      <c r="H34" s="12"/>
      <c r="I34" s="13">
        <f t="shared" si="11"/>
        <v>390.19462549415846</v>
      </c>
      <c r="J34" s="13">
        <f t="shared" si="0"/>
        <v>9.7548656373539604</v>
      </c>
      <c r="K34" s="13">
        <f t="shared" si="1"/>
        <v>1.7</v>
      </c>
      <c r="L34" s="13">
        <f t="shared" si="2"/>
        <v>1.9509731274707922</v>
      </c>
      <c r="M34" s="13">
        <v>10</v>
      </c>
      <c r="N34" s="13">
        <v>2</v>
      </c>
      <c r="O34" s="13">
        <f t="shared" si="12"/>
        <v>4.1038925098831687</v>
      </c>
      <c r="P34" s="13">
        <f t="shared" si="13"/>
        <v>94.298518004041625</v>
      </c>
      <c r="Q34" s="13">
        <f t="shared" si="3"/>
        <v>160</v>
      </c>
    </row>
    <row r="35" spans="1:17" ht="15.6" x14ac:dyDescent="0.3">
      <c r="A35" s="12">
        <f t="shared" si="4"/>
        <v>30</v>
      </c>
      <c r="B35" s="13">
        <f t="shared" si="14"/>
        <v>556.18519578179769</v>
      </c>
      <c r="C35" s="13">
        <f t="shared" si="6"/>
        <v>185.39506526059924</v>
      </c>
      <c r="D35" s="13">
        <f t="shared" si="15"/>
        <v>382.18576121318699</v>
      </c>
      <c r="E35" s="13">
        <f t="shared" si="8"/>
        <v>127.39525373772899</v>
      </c>
      <c r="F35" s="14">
        <f t="shared" si="16"/>
        <v>256.32715668392535</v>
      </c>
      <c r="G35" s="13">
        <f t="shared" si="10"/>
        <v>85.442385561308456</v>
      </c>
      <c r="H35" s="12"/>
      <c r="I35" s="13">
        <f t="shared" si="11"/>
        <v>394.29851800404163</v>
      </c>
      <c r="J35" s="13">
        <f t="shared" si="0"/>
        <v>9.8574629501010396</v>
      </c>
      <c r="K35" s="13">
        <f t="shared" si="1"/>
        <v>1.6</v>
      </c>
      <c r="L35" s="13">
        <f t="shared" si="2"/>
        <v>1.971492590020208</v>
      </c>
      <c r="M35" s="13">
        <v>10</v>
      </c>
      <c r="N35" s="13">
        <v>2</v>
      </c>
      <c r="O35" s="13">
        <f t="shared" si="12"/>
        <v>4.2859703600808317</v>
      </c>
      <c r="P35" s="13">
        <f t="shared" si="13"/>
        <v>98.58448836412245</v>
      </c>
      <c r="Q35" s="13">
        <f t="shared" si="3"/>
        <v>150</v>
      </c>
    </row>
    <row r="36" spans="1:17" ht="15.6" x14ac:dyDescent="0.3">
      <c r="A36" s="12">
        <f t="shared" si="4"/>
        <v>31</v>
      </c>
      <c r="B36" s="13">
        <f t="shared" si="14"/>
        <v>568.74445557088757</v>
      </c>
      <c r="C36" s="13">
        <f t="shared" si="6"/>
        <v>189.58148519029584</v>
      </c>
      <c r="D36" s="13">
        <f t="shared" si="15"/>
        <v>383.31319166171448</v>
      </c>
      <c r="E36" s="13">
        <f t="shared" si="8"/>
        <v>127.77106388723816</v>
      </c>
      <c r="F36" s="14">
        <f t="shared" si="16"/>
        <v>250.92697138444314</v>
      </c>
      <c r="G36" s="13">
        <f t="shared" si="10"/>
        <v>83.642323794814374</v>
      </c>
      <c r="H36" s="12"/>
      <c r="I36" s="13">
        <f t="shared" si="11"/>
        <v>398.58448836412248</v>
      </c>
      <c r="J36" s="13">
        <f t="shared" si="0"/>
        <v>9.9646122091030627</v>
      </c>
      <c r="K36" s="13">
        <f t="shared" si="1"/>
        <v>1.5</v>
      </c>
      <c r="L36" s="13">
        <f t="shared" si="2"/>
        <v>1.9929224418206124</v>
      </c>
      <c r="M36" s="13">
        <v>10</v>
      </c>
      <c r="N36" s="13">
        <v>3</v>
      </c>
      <c r="O36" s="13">
        <f t="shared" si="12"/>
        <v>3.4716897672824505</v>
      </c>
      <c r="P36" s="13">
        <f t="shared" si="13"/>
        <v>102.05617813140491</v>
      </c>
      <c r="Q36" s="13">
        <f t="shared" si="3"/>
        <v>140</v>
      </c>
    </row>
    <row r="37" spans="1:17" ht="15.6" x14ac:dyDescent="0.3">
      <c r="A37" s="12">
        <f t="shared" si="4"/>
        <v>32</v>
      </c>
      <c r="B37" s="13">
        <f t="shared" si="14"/>
        <v>581.93167834943199</v>
      </c>
      <c r="C37" s="13">
        <f t="shared" si="6"/>
        <v>193.97722611647731</v>
      </c>
      <c r="D37" s="13">
        <f t="shared" si="15"/>
        <v>384.48571932818305</v>
      </c>
      <c r="E37" s="13">
        <f t="shared" si="8"/>
        <v>128.16190644272768</v>
      </c>
      <c r="F37" s="14">
        <f t="shared" si="16"/>
        <v>245.36478052597644</v>
      </c>
      <c r="G37" s="13">
        <f t="shared" si="10"/>
        <v>81.788260175325476</v>
      </c>
      <c r="H37" s="12"/>
      <c r="I37" s="13">
        <f t="shared" si="11"/>
        <v>402.05617813140492</v>
      </c>
      <c r="J37" s="13">
        <f t="shared" si="0"/>
        <v>10.051404453285123</v>
      </c>
      <c r="K37" s="13">
        <f t="shared" si="1"/>
        <v>1.4</v>
      </c>
      <c r="L37" s="13">
        <f t="shared" si="2"/>
        <v>2.0102808906570244</v>
      </c>
      <c r="M37" s="13">
        <v>10</v>
      </c>
      <c r="N37" s="13">
        <v>3</v>
      </c>
      <c r="O37" s="13">
        <f t="shared" si="12"/>
        <v>3.6411235626280982</v>
      </c>
      <c r="P37" s="13">
        <f t="shared" si="13"/>
        <v>105.697301694033</v>
      </c>
      <c r="Q37" s="13">
        <f t="shared" si="3"/>
        <v>130</v>
      </c>
    </row>
    <row r="38" spans="1:17" ht="15.6" x14ac:dyDescent="0.3">
      <c r="A38" s="12">
        <f t="shared" si="4"/>
        <v>33</v>
      </c>
      <c r="B38" s="13">
        <f t="shared" si="14"/>
        <v>595.77826226690365</v>
      </c>
      <c r="C38" s="13">
        <f t="shared" si="6"/>
        <v>198.59275408896789</v>
      </c>
      <c r="D38" s="13">
        <f t="shared" si="15"/>
        <v>385.70514810131039</v>
      </c>
      <c r="E38" s="13">
        <f t="shared" si="8"/>
        <v>128.56838270043681</v>
      </c>
      <c r="F38" s="14">
        <f t="shared" si="16"/>
        <v>239.63572394175574</v>
      </c>
      <c r="G38" s="13">
        <f t="shared" si="10"/>
        <v>79.878574647251909</v>
      </c>
      <c r="H38" s="12"/>
      <c r="I38" s="13">
        <f t="shared" si="11"/>
        <v>405.697301694033</v>
      </c>
      <c r="J38" s="13">
        <f t="shared" si="0"/>
        <v>10.142432542350825</v>
      </c>
      <c r="K38" s="13">
        <f t="shared" si="1"/>
        <v>1.3</v>
      </c>
      <c r="L38" s="13">
        <f t="shared" si="2"/>
        <v>2.0284865084701651</v>
      </c>
      <c r="M38" s="13">
        <v>10</v>
      </c>
      <c r="N38" s="13">
        <v>3</v>
      </c>
      <c r="O38" s="13">
        <f t="shared" si="12"/>
        <v>3.8139460338806597</v>
      </c>
      <c r="P38" s="13">
        <f t="shared" si="13"/>
        <v>109.51124772791366</v>
      </c>
      <c r="Q38" s="13">
        <f t="shared" si="3"/>
        <v>120</v>
      </c>
    </row>
    <row r="39" spans="1:17" ht="15.6" x14ac:dyDescent="0.3">
      <c r="A39" s="12">
        <f t="shared" si="4"/>
        <v>34</v>
      </c>
      <c r="B39" s="13">
        <f t="shared" si="14"/>
        <v>610.31717538024884</v>
      </c>
      <c r="C39" s="13">
        <f t="shared" si="6"/>
        <v>203.43905846008298</v>
      </c>
      <c r="D39" s="13">
        <f t="shared" si="15"/>
        <v>386.97335402536277</v>
      </c>
      <c r="E39" s="13">
        <f t="shared" si="8"/>
        <v>128.99111800845427</v>
      </c>
      <c r="F39" s="14">
        <f t="shared" si="16"/>
        <v>233.73479566000844</v>
      </c>
      <c r="G39" s="13">
        <f t="shared" si="10"/>
        <v>77.911598553336148</v>
      </c>
      <c r="H39" s="12"/>
      <c r="I39" s="13">
        <f t="shared" si="11"/>
        <v>409.51124772791366</v>
      </c>
      <c r="J39" s="13">
        <f t="shared" si="0"/>
        <v>10.237781193197842</v>
      </c>
      <c r="K39" s="13">
        <f t="shared" si="1"/>
        <v>1.2</v>
      </c>
      <c r="L39" s="13">
        <f t="shared" si="2"/>
        <v>2.0475562386395683</v>
      </c>
      <c r="M39" s="13">
        <v>10</v>
      </c>
      <c r="N39" s="13">
        <v>3</v>
      </c>
      <c r="O39" s="13">
        <f t="shared" si="12"/>
        <v>3.9902249545582738</v>
      </c>
      <c r="P39" s="13">
        <f t="shared" si="13"/>
        <v>113.50147268247193</v>
      </c>
      <c r="Q39" s="13">
        <f t="shared" si="3"/>
        <v>110</v>
      </c>
    </row>
    <row r="40" spans="1:17" ht="15.6" x14ac:dyDescent="0.3">
      <c r="A40" s="12">
        <f t="shared" si="4"/>
        <v>35</v>
      </c>
      <c r="B40" s="13">
        <f t="shared" si="14"/>
        <v>625.58303414926127</v>
      </c>
      <c r="C40" s="13">
        <f t="shared" si="6"/>
        <v>208.52767804975377</v>
      </c>
      <c r="D40" s="13">
        <f t="shared" si="15"/>
        <v>388.29228818637728</v>
      </c>
      <c r="E40" s="13">
        <f t="shared" si="8"/>
        <v>129.43076272879244</v>
      </c>
      <c r="F40" s="14">
        <f t="shared" si="16"/>
        <v>227.65683952980871</v>
      </c>
      <c r="G40" s="13">
        <f t="shared" si="10"/>
        <v>75.885613176602902</v>
      </c>
      <c r="H40" s="12"/>
      <c r="I40" s="13">
        <f t="shared" si="11"/>
        <v>413.50147268247196</v>
      </c>
      <c r="J40" s="13">
        <f t="shared" si="0"/>
        <v>10.3375368170618</v>
      </c>
      <c r="K40" s="13">
        <f t="shared" si="1"/>
        <v>1.1000000000000001</v>
      </c>
      <c r="L40" s="13">
        <f t="shared" si="2"/>
        <v>2.0675073634123597</v>
      </c>
      <c r="M40" s="13">
        <v>10</v>
      </c>
      <c r="N40" s="13">
        <v>3</v>
      </c>
      <c r="O40" s="13">
        <f t="shared" si="12"/>
        <v>4.1700294536494402</v>
      </c>
      <c r="P40" s="13">
        <f t="shared" si="13"/>
        <v>117.67150213612136</v>
      </c>
      <c r="Q40" s="13">
        <f t="shared" si="3"/>
        <v>100</v>
      </c>
    </row>
    <row r="41" spans="1:17" ht="15.6" x14ac:dyDescent="0.3">
      <c r="A41" s="12">
        <f t="shared" si="4"/>
        <v>36</v>
      </c>
      <c r="B41" s="13">
        <f t="shared" si="14"/>
        <v>641.61218585672441</v>
      </c>
      <c r="C41" s="13">
        <f t="shared" si="6"/>
        <v>213.87072861890815</v>
      </c>
      <c r="D41" s="13">
        <f t="shared" si="15"/>
        <v>389.66397971383236</v>
      </c>
      <c r="E41" s="13">
        <f t="shared" si="8"/>
        <v>129.8879932379441</v>
      </c>
      <c r="F41" s="14">
        <f t="shared" si="16"/>
        <v>221.39654471570299</v>
      </c>
      <c r="G41" s="13">
        <f t="shared" si="10"/>
        <v>73.798848238567658</v>
      </c>
      <c r="H41" s="12"/>
      <c r="I41" s="13">
        <f t="shared" si="11"/>
        <v>417.67150213612138</v>
      </c>
      <c r="J41" s="13">
        <f t="shared" si="0"/>
        <v>10.441787553403035</v>
      </c>
      <c r="K41" s="13">
        <f t="shared" si="1"/>
        <v>1</v>
      </c>
      <c r="L41" s="13">
        <f t="shared" si="2"/>
        <v>2.0883575106806069</v>
      </c>
      <c r="M41" s="13">
        <v>10</v>
      </c>
      <c r="N41" s="13">
        <v>3</v>
      </c>
      <c r="O41" s="13">
        <f t="shared" si="12"/>
        <v>4.3534300427224277</v>
      </c>
      <c r="P41" s="13">
        <f t="shared" si="13"/>
        <v>122.02493217884378</v>
      </c>
      <c r="Q41" s="13">
        <f t="shared" si="3"/>
        <v>90</v>
      </c>
    </row>
    <row r="42" spans="1:17" ht="15.6" x14ac:dyDescent="0.3">
      <c r="A42" s="12">
        <f t="shared" si="4"/>
        <v>37</v>
      </c>
      <c r="B42" s="13">
        <f t="shared" si="14"/>
        <v>658.44279514956065</v>
      </c>
      <c r="C42" s="13">
        <f t="shared" si="6"/>
        <v>219.48093171652025</v>
      </c>
      <c r="D42" s="13">
        <f t="shared" si="15"/>
        <v>391.09053890238567</v>
      </c>
      <c r="E42" s="13">
        <f t="shared" si="8"/>
        <v>130.3635129674619</v>
      </c>
      <c r="F42" s="14">
        <f t="shared" si="16"/>
        <v>214.94844105717408</v>
      </c>
      <c r="G42" s="13">
        <f t="shared" si="10"/>
        <v>71.649480352391365</v>
      </c>
      <c r="H42" s="12"/>
      <c r="I42" s="13">
        <f t="shared" si="11"/>
        <v>422.02493217884381</v>
      </c>
      <c r="J42" s="13">
        <f t="shared" si="0"/>
        <v>10.550623304471095</v>
      </c>
      <c r="K42" s="13">
        <f t="shared" si="1"/>
        <v>0.9</v>
      </c>
      <c r="L42" s="13">
        <f t="shared" si="2"/>
        <v>2.1101246608942192</v>
      </c>
      <c r="M42" s="13">
        <v>10</v>
      </c>
      <c r="N42" s="13">
        <v>3</v>
      </c>
      <c r="O42" s="13">
        <f t="shared" si="12"/>
        <v>4.5404986435768757</v>
      </c>
      <c r="P42" s="13">
        <f t="shared" si="13"/>
        <v>126.56543082242067</v>
      </c>
      <c r="Q42" s="13">
        <f t="shared" si="3"/>
        <v>80</v>
      </c>
    </row>
    <row r="43" spans="1:17" ht="15.6" x14ac:dyDescent="0.3">
      <c r="A43" s="12">
        <f t="shared" si="4"/>
        <v>38</v>
      </c>
      <c r="B43" s="13">
        <f t="shared" si="14"/>
        <v>676.11493490703867</v>
      </c>
      <c r="C43" s="13">
        <f t="shared" si="6"/>
        <v>225.37164496901289</v>
      </c>
      <c r="D43" s="13">
        <f t="shared" si="15"/>
        <v>392.57416045848112</v>
      </c>
      <c r="E43" s="13">
        <f t="shared" si="8"/>
        <v>130.85805348616037</v>
      </c>
      <c r="F43" s="14">
        <f t="shared" si="16"/>
        <v>208.30689428888931</v>
      </c>
      <c r="G43" s="13">
        <f t="shared" si="10"/>
        <v>69.43563142962978</v>
      </c>
      <c r="H43" s="12"/>
      <c r="I43" s="13">
        <f t="shared" si="11"/>
        <v>426.56543082242069</v>
      </c>
      <c r="J43" s="13">
        <f t="shared" si="0"/>
        <v>10.664135770560517</v>
      </c>
      <c r="K43" s="13">
        <f t="shared" si="1"/>
        <v>0.8</v>
      </c>
      <c r="L43" s="13">
        <f t="shared" si="2"/>
        <v>2.1328271541121033</v>
      </c>
      <c r="M43" s="13">
        <v>10</v>
      </c>
      <c r="N43" s="13">
        <v>3</v>
      </c>
      <c r="O43" s="13">
        <f t="shared" si="12"/>
        <v>4.7313086164484126</v>
      </c>
      <c r="P43" s="13">
        <f t="shared" si="13"/>
        <v>131.29673943886908</v>
      </c>
      <c r="Q43" s="13">
        <f t="shared" si="3"/>
        <v>70</v>
      </c>
    </row>
    <row r="44" spans="1:17" ht="15.6" x14ac:dyDescent="0.3">
      <c r="A44" s="12">
        <f t="shared" si="4"/>
        <v>39</v>
      </c>
      <c r="B44" s="13">
        <f t="shared" si="14"/>
        <v>694.67068165239061</v>
      </c>
      <c r="C44" s="13">
        <f t="shared" si="6"/>
        <v>231.55689388413018</v>
      </c>
      <c r="D44" s="13">
        <f t="shared" si="15"/>
        <v>394.11712687682035</v>
      </c>
      <c r="E44" s="13">
        <f t="shared" si="8"/>
        <v>131.37237562560676</v>
      </c>
      <c r="F44" s="14">
        <f t="shared" si="16"/>
        <v>201.46610111755601</v>
      </c>
      <c r="G44" s="13">
        <f t="shared" si="10"/>
        <v>67.155367039185336</v>
      </c>
      <c r="H44" s="12"/>
      <c r="I44" s="13">
        <f t="shared" si="11"/>
        <v>431.29673943886911</v>
      </c>
      <c r="J44" s="13">
        <f t="shared" si="0"/>
        <v>10.782418485971728</v>
      </c>
      <c r="K44" s="13">
        <f t="shared" si="1"/>
        <v>0.7</v>
      </c>
      <c r="L44" s="13">
        <f t="shared" si="2"/>
        <v>2.1564836971943455</v>
      </c>
      <c r="M44" s="13">
        <v>10</v>
      </c>
      <c r="N44" s="13">
        <v>3</v>
      </c>
      <c r="O44" s="13">
        <f t="shared" si="12"/>
        <v>4.9259347887773837</v>
      </c>
      <c r="P44" s="13">
        <f t="shared" si="13"/>
        <v>136.22267422764648</v>
      </c>
      <c r="Q44" s="13">
        <f t="shared" si="3"/>
        <v>60</v>
      </c>
    </row>
    <row r="45" spans="1:17" ht="15.6" x14ac:dyDescent="0.3">
      <c r="A45" s="12">
        <f t="shared" si="4"/>
        <v>40</v>
      </c>
      <c r="B45" s="13">
        <f t="shared" si="14"/>
        <v>714.15421573501021</v>
      </c>
      <c r="C45" s="13">
        <f t="shared" si="6"/>
        <v>238.05140524500339</v>
      </c>
      <c r="D45" s="13">
        <f t="shared" si="15"/>
        <v>395.72181195189313</v>
      </c>
      <c r="E45" s="13">
        <f t="shared" si="8"/>
        <v>131.90727065063103</v>
      </c>
      <c r="F45" s="14">
        <f t="shared" si="16"/>
        <v>194.4200841510827</v>
      </c>
      <c r="G45" s="13">
        <f t="shared" si="10"/>
        <v>64.806694717027568</v>
      </c>
      <c r="H45" s="12"/>
      <c r="I45" s="13">
        <f t="shared" si="11"/>
        <v>436.22267422764651</v>
      </c>
      <c r="J45" s="13">
        <f t="shared" si="0"/>
        <v>10.905566855691163</v>
      </c>
      <c r="K45" s="13">
        <f t="shared" si="1"/>
        <v>0.6</v>
      </c>
      <c r="L45" s="13">
        <f t="shared" si="2"/>
        <v>2.1811133711382324</v>
      </c>
      <c r="M45" s="13">
        <v>10</v>
      </c>
      <c r="N45" s="13">
        <v>3</v>
      </c>
      <c r="O45" s="13">
        <f t="shared" si="12"/>
        <v>5.1244534845529301</v>
      </c>
      <c r="P45" s="13">
        <f t="shared" si="13"/>
        <v>141.34712771219941</v>
      </c>
      <c r="Q45" s="13">
        <f t="shared" si="3"/>
        <v>50</v>
      </c>
    </row>
    <row r="46" spans="1:17" ht="15.6" x14ac:dyDescent="0.3">
      <c r="A46" s="12">
        <f t="shared" si="4"/>
        <v>41</v>
      </c>
      <c r="B46" s="13">
        <f t="shared" si="14"/>
        <v>734.61192652176078</v>
      </c>
      <c r="C46" s="13">
        <f t="shared" si="6"/>
        <v>244.87064217392026</v>
      </c>
      <c r="D46" s="13">
        <f t="shared" si="15"/>
        <v>397.39068442996887</v>
      </c>
      <c r="E46" s="13">
        <f t="shared" si="8"/>
        <v>132.46356147665631</v>
      </c>
      <c r="F46" s="14">
        <f t="shared" si="16"/>
        <v>187.16268667561519</v>
      </c>
      <c r="G46" s="13">
        <f t="shared" si="10"/>
        <v>62.387562225205059</v>
      </c>
      <c r="H46" s="12"/>
      <c r="I46" s="13">
        <f t="shared" si="11"/>
        <v>441.34712771219944</v>
      </c>
      <c r="J46" s="13">
        <f t="shared" si="0"/>
        <v>11.033678192804985</v>
      </c>
      <c r="K46" s="13">
        <f t="shared" si="1"/>
        <v>0.5</v>
      </c>
      <c r="L46" s="13">
        <f t="shared" si="2"/>
        <v>2.2067356385609971</v>
      </c>
      <c r="M46" s="13">
        <v>10</v>
      </c>
      <c r="N46" s="13">
        <v>3</v>
      </c>
      <c r="O46" s="13">
        <f t="shared" si="12"/>
        <v>5.3269425542439883</v>
      </c>
      <c r="P46" s="13">
        <f t="shared" si="13"/>
        <v>146.67407026644341</v>
      </c>
      <c r="Q46" s="13">
        <f t="shared" si="3"/>
        <v>40</v>
      </c>
    </row>
    <row r="47" spans="1:17" ht="15.6" x14ac:dyDescent="0.3">
      <c r="A47" s="12">
        <f t="shared" si="4"/>
        <v>42</v>
      </c>
      <c r="B47" s="13">
        <f t="shared" si="14"/>
        <v>756.09252284784884</v>
      </c>
      <c r="C47" s="13">
        <f t="shared" si="6"/>
        <v>252.03084094928295</v>
      </c>
      <c r="D47" s="13">
        <f t="shared" si="15"/>
        <v>399.12631180716761</v>
      </c>
      <c r="E47" s="13">
        <f t="shared" si="8"/>
        <v>133.04210393572254</v>
      </c>
      <c r="F47" s="14">
        <f t="shared" si="16"/>
        <v>179.68756727588365</v>
      </c>
      <c r="G47" s="13">
        <f t="shared" si="10"/>
        <v>59.895855758627881</v>
      </c>
      <c r="H47" s="12"/>
      <c r="I47" s="13">
        <f t="shared" si="11"/>
        <v>446.67407026644344</v>
      </c>
      <c r="J47" s="13">
        <f t="shared" si="0"/>
        <v>11.166851756661087</v>
      </c>
      <c r="K47" s="13">
        <f t="shared" si="1"/>
        <v>0.4</v>
      </c>
      <c r="L47" s="13">
        <f t="shared" si="2"/>
        <v>2.2333703513322174</v>
      </c>
      <c r="M47" s="13">
        <v>10</v>
      </c>
      <c r="N47" s="13">
        <v>3</v>
      </c>
      <c r="O47" s="13">
        <f t="shared" si="12"/>
        <v>5.5334814053288692</v>
      </c>
      <c r="P47" s="13">
        <f t="shared" si="13"/>
        <v>152.20755167177228</v>
      </c>
      <c r="Q47" s="13">
        <f t="shared" si="3"/>
        <v>30</v>
      </c>
    </row>
    <row r="48" spans="1:17" ht="15.6" x14ac:dyDescent="0.3">
      <c r="A48" s="12">
        <f t="shared" si="4"/>
        <v>43</v>
      </c>
      <c r="B48" s="13">
        <f t="shared" si="14"/>
        <v>778.64714899024136</v>
      </c>
      <c r="C48" s="13">
        <f t="shared" si="6"/>
        <v>259.54904966341377</v>
      </c>
      <c r="D48" s="13">
        <f t="shared" si="15"/>
        <v>400.93136427945433</v>
      </c>
      <c r="E48" s="13">
        <f t="shared" si="8"/>
        <v>133.64378809315144</v>
      </c>
      <c r="F48" s="14">
        <f t="shared" si="16"/>
        <v>171.98819429416017</v>
      </c>
      <c r="G48" s="13">
        <f t="shared" si="10"/>
        <v>57.329398098053389</v>
      </c>
      <c r="H48" s="12"/>
      <c r="I48" s="13">
        <f t="shared" si="11"/>
        <v>452.20755167177231</v>
      </c>
      <c r="J48" s="13">
        <f t="shared" si="0"/>
        <v>11.305188791794308</v>
      </c>
      <c r="K48" s="13">
        <f t="shared" si="1"/>
        <v>0.3</v>
      </c>
      <c r="L48" s="13">
        <f t="shared" si="2"/>
        <v>2.2610377583588614</v>
      </c>
      <c r="M48" s="13">
        <v>10</v>
      </c>
      <c r="N48" s="13">
        <v>3</v>
      </c>
      <c r="O48" s="13">
        <f t="shared" si="12"/>
        <v>5.7441510334354451</v>
      </c>
      <c r="P48" s="13">
        <f t="shared" si="13"/>
        <v>157.95170270520774</v>
      </c>
      <c r="Q48" s="13">
        <f t="shared" si="3"/>
        <v>20</v>
      </c>
    </row>
    <row r="49" spans="1:17" ht="15.6" x14ac:dyDescent="0.3">
      <c r="A49" s="12">
        <f t="shared" si="4"/>
        <v>44</v>
      </c>
      <c r="B49" s="13">
        <f t="shared" si="14"/>
        <v>802.32950643975346</v>
      </c>
      <c r="C49" s="13">
        <f t="shared" si="6"/>
        <v>267.44316881325119</v>
      </c>
      <c r="D49" s="13">
        <f t="shared" si="15"/>
        <v>402.80861885063251</v>
      </c>
      <c r="E49" s="13">
        <f t="shared" si="8"/>
        <v>134.26953961687752</v>
      </c>
      <c r="F49" s="14">
        <f t="shared" si="16"/>
        <v>164.057840122985</v>
      </c>
      <c r="G49" s="13">
        <f t="shared" si="10"/>
        <v>54.685946707661671</v>
      </c>
      <c r="H49" s="12"/>
      <c r="I49" s="13">
        <f t="shared" si="11"/>
        <v>457.95170270520777</v>
      </c>
      <c r="J49" s="13">
        <f t="shared" si="0"/>
        <v>11.448792567630194</v>
      </c>
      <c r="K49" s="13">
        <f t="shared" si="1"/>
        <v>0.2</v>
      </c>
      <c r="L49" s="13">
        <f t="shared" si="2"/>
        <v>2.289758513526039</v>
      </c>
      <c r="M49" s="13">
        <v>10</v>
      </c>
      <c r="N49" s="13">
        <v>3</v>
      </c>
      <c r="O49" s="13">
        <f t="shared" si="12"/>
        <v>5.9590340541041567</v>
      </c>
      <c r="P49" s="13">
        <f t="shared" si="13"/>
        <v>163.9107367593119</v>
      </c>
      <c r="Q49" s="13">
        <f t="shared" si="3"/>
        <v>10</v>
      </c>
    </row>
    <row r="50" spans="1:17" ht="15.6" x14ac:dyDescent="0.3">
      <c r="A50" s="12">
        <f t="shared" si="4"/>
        <v>45</v>
      </c>
      <c r="B50" s="13">
        <f t="shared" si="14"/>
        <v>827.19598176174122</v>
      </c>
      <c r="C50" s="13">
        <f t="shared" si="6"/>
        <v>275.73199392058041</v>
      </c>
      <c r="D50" s="13">
        <f t="shared" si="15"/>
        <v>404.76096360465783</v>
      </c>
      <c r="E50" s="13">
        <f t="shared" si="8"/>
        <v>134.92032120155261</v>
      </c>
      <c r="F50" s="14">
        <f t="shared" si="16"/>
        <v>155.88957532667456</v>
      </c>
      <c r="G50" s="13">
        <f t="shared" si="10"/>
        <v>51.96319177555818</v>
      </c>
      <c r="H50" s="12"/>
      <c r="I50" s="13">
        <f t="shared" si="11"/>
        <v>463.91073675931193</v>
      </c>
      <c r="J50" s="13">
        <f t="shared" si="0"/>
        <v>11.597768418982799</v>
      </c>
      <c r="K50" s="13">
        <f t="shared" si="1"/>
        <v>0.1</v>
      </c>
      <c r="L50" s="13">
        <f t="shared" si="2"/>
        <v>2.3195536837965598</v>
      </c>
      <c r="M50" s="13">
        <v>10</v>
      </c>
      <c r="N50" s="13">
        <v>3</v>
      </c>
      <c r="O50" s="13">
        <f t="shared" si="12"/>
        <v>6.1782147351862395</v>
      </c>
      <c r="P50" s="13">
        <f t="shared" si="13"/>
        <v>170.08895149449813</v>
      </c>
      <c r="Q50" s="13">
        <f t="shared" si="3"/>
        <v>0</v>
      </c>
    </row>
    <row r="52" spans="1:17" s="9" customFormat="1" ht="15.6" x14ac:dyDescent="0.3">
      <c r="B52" s="10"/>
      <c r="C52" s="10"/>
      <c r="D52" s="10"/>
      <c r="E52" s="10"/>
      <c r="F52" s="11"/>
      <c r="G52" s="10"/>
      <c r="I52" s="10" t="s">
        <v>12</v>
      </c>
      <c r="J52" s="10">
        <f>SUM(J6:J50)</f>
        <v>420.73618936812272</v>
      </c>
      <c r="K52" s="10">
        <f>SUM(K6:K50)</f>
        <v>91.5</v>
      </c>
      <c r="L52" s="10">
        <f>SUM(L6:L51)</f>
        <v>84.147237873624519</v>
      </c>
      <c r="M52" s="10">
        <f>SUM(M6:M51)</f>
        <v>300</v>
      </c>
      <c r="N52" s="10">
        <f>SUM(N13:N50)</f>
        <v>75</v>
      </c>
    </row>
    <row r="54" spans="1:17" ht="17.25" customHeight="1" x14ac:dyDescent="0.3"/>
  </sheetData>
  <printOptions headings="1" gridLines="1"/>
  <pageMargins left="0.70866141732283472" right="0.70866141732283472" top="0.78740157480314965" bottom="0.78740157480314965" header="0.31496062992125984" footer="0.31496062992125984"/>
  <pageSetup paperSize="9" scale="67" orientation="portrait" verticalDpi="0" r:id="rId1"/>
  <headerFooter>
    <oddHeader xml:space="preserve">&amp;C&amp;"Tahoma,Kursiv"&amp;14Entwicklung Demographie-Fond
"gleichmässig/nErtrag 2.5 %" </oddHeader>
    <oddFooter>&amp;LVersion 22. Januar&amp;R&amp;D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Normal</vt:lpstr>
      <vt:lpstr>1-2 Ertrag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Siegrist</dc:creator>
  <cp:lastModifiedBy>Beat Singenberger</cp:lastModifiedBy>
  <cp:lastPrinted>2018-11-06T09:21:45Z</cp:lastPrinted>
  <dcterms:created xsi:type="dcterms:W3CDTF">2018-01-20T11:09:47Z</dcterms:created>
  <dcterms:modified xsi:type="dcterms:W3CDTF">2018-11-06T09:21:55Z</dcterms:modified>
</cp:coreProperties>
</file>